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DOCUMENTS\4-PRODUITS\Jauge G6\3 - Documents\"/>
    </mc:Choice>
  </mc:AlternateContent>
  <xr:revisionPtr revIDLastSave="0" documentId="13_ncr:1_{417C7EF8-825B-4B71-817E-0B74FEEB4A6D}" xr6:coauthVersionLast="47" xr6:coauthVersionMax="47" xr10:uidLastSave="{00000000-0000-0000-0000-000000000000}"/>
  <bookViews>
    <workbookView xWindow="-120" yWindow="-120" windowWidth="29040" windowHeight="15840" activeTab="1" xr2:uid="{54E95CE3-F1EF-459A-8DAE-AB7F87A588A8}"/>
  </bookViews>
  <sheets>
    <sheet name="Mode d'emploi" sheetId="2" r:id="rId1"/>
    <sheet name="G6" sheetId="10" r:id="rId2"/>
    <sheet name="G6 (exemple)" sheetId="7" r:id="rId3"/>
    <sheet name="Calcul dilatation" sheetId="5" r:id="rId4"/>
  </sheets>
  <definedNames>
    <definedName name="_xlnm.Print_Area" localSheetId="1">'G6'!$A$1:$Z$58</definedName>
    <definedName name="_xlnm.Print_Area" localSheetId="2">'G6 (exemple)'!$A$1:$Z$58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3" i="10" l="1"/>
  <c r="C49" i="10"/>
  <c r="K48" i="10"/>
  <c r="J48" i="10"/>
  <c r="I48" i="10"/>
  <c r="H48" i="10"/>
  <c r="G48" i="10"/>
  <c r="F48" i="10"/>
  <c r="E48" i="10"/>
  <c r="D48" i="10"/>
  <c r="C45" i="10"/>
  <c r="C44" i="10"/>
  <c r="C52" i="10" s="1"/>
  <c r="C43" i="10"/>
  <c r="C51" i="10" s="1"/>
  <c r="C42" i="10"/>
  <c r="C50" i="10" s="1"/>
  <c r="C41" i="10"/>
  <c r="K40" i="10"/>
  <c r="J40" i="10"/>
  <c r="I40" i="10"/>
  <c r="H40" i="10"/>
  <c r="G40" i="10"/>
  <c r="F40" i="10"/>
  <c r="E40" i="10"/>
  <c r="D40" i="10"/>
  <c r="I36" i="10"/>
  <c r="M19" i="10" s="1"/>
  <c r="I33" i="10"/>
  <c r="I34" i="10" s="1"/>
  <c r="I35" i="10" s="1"/>
  <c r="S22" i="10"/>
  <c r="S30" i="10" s="1"/>
  <c r="K53" i="10" s="1"/>
  <c r="R22" i="10"/>
  <c r="R30" i="10" s="1"/>
  <c r="K45" i="10" s="1"/>
  <c r="Q22" i="10"/>
  <c r="Q30" i="10" s="1"/>
  <c r="J53" i="10" s="1"/>
  <c r="P22" i="10"/>
  <c r="P30" i="10" s="1"/>
  <c r="J45" i="10" s="1"/>
  <c r="O22" i="10"/>
  <c r="O30" i="10" s="1"/>
  <c r="I53" i="10" s="1"/>
  <c r="N22" i="10"/>
  <c r="N30" i="10" s="1"/>
  <c r="I45" i="10" s="1"/>
  <c r="M22" i="10"/>
  <c r="M30" i="10" s="1"/>
  <c r="H53" i="10" s="1"/>
  <c r="L22" i="10"/>
  <c r="L30" i="10" s="1"/>
  <c r="H45" i="10" s="1"/>
  <c r="K22" i="10"/>
  <c r="K30" i="10" s="1"/>
  <c r="G53" i="10" s="1"/>
  <c r="J22" i="10"/>
  <c r="J30" i="10" s="1"/>
  <c r="G45" i="10" s="1"/>
  <c r="I22" i="10"/>
  <c r="I30" i="10" s="1"/>
  <c r="F53" i="10" s="1"/>
  <c r="H22" i="10"/>
  <c r="H30" i="10" s="1"/>
  <c r="F45" i="10" s="1"/>
  <c r="G22" i="10"/>
  <c r="G30" i="10" s="1"/>
  <c r="E53" i="10" s="1"/>
  <c r="F22" i="10"/>
  <c r="F30" i="10" s="1"/>
  <c r="E45" i="10" s="1"/>
  <c r="D22" i="10"/>
  <c r="E22" i="10" s="1"/>
  <c r="S21" i="10"/>
  <c r="S29" i="10" s="1"/>
  <c r="K52" i="10" s="1"/>
  <c r="R21" i="10"/>
  <c r="R29" i="10" s="1"/>
  <c r="K44" i="10" s="1"/>
  <c r="Q21" i="10"/>
  <c r="Q29" i="10" s="1"/>
  <c r="J52" i="10" s="1"/>
  <c r="P21" i="10"/>
  <c r="P29" i="10" s="1"/>
  <c r="J44" i="10" s="1"/>
  <c r="O21" i="10"/>
  <c r="O29" i="10" s="1"/>
  <c r="I52" i="10" s="1"/>
  <c r="N21" i="10"/>
  <c r="N29" i="10" s="1"/>
  <c r="I44" i="10" s="1"/>
  <c r="M21" i="10"/>
  <c r="M29" i="10" s="1"/>
  <c r="H52" i="10" s="1"/>
  <c r="L21" i="10"/>
  <c r="L29" i="10" s="1"/>
  <c r="H44" i="10" s="1"/>
  <c r="K21" i="10"/>
  <c r="K29" i="10" s="1"/>
  <c r="G52" i="10" s="1"/>
  <c r="J21" i="10"/>
  <c r="J29" i="10" s="1"/>
  <c r="G44" i="10" s="1"/>
  <c r="I21" i="10"/>
  <c r="I29" i="10" s="1"/>
  <c r="F52" i="10" s="1"/>
  <c r="H21" i="10"/>
  <c r="H29" i="10" s="1"/>
  <c r="F44" i="10" s="1"/>
  <c r="G21" i="10"/>
  <c r="G29" i="10" s="1"/>
  <c r="E52" i="10" s="1"/>
  <c r="F21" i="10"/>
  <c r="F29" i="10" s="1"/>
  <c r="E44" i="10" s="1"/>
  <c r="D21" i="10"/>
  <c r="E21" i="10" s="1"/>
  <c r="S20" i="10"/>
  <c r="S28" i="10" s="1"/>
  <c r="K51" i="10" s="1"/>
  <c r="R20" i="10"/>
  <c r="R28" i="10" s="1"/>
  <c r="K43" i="10" s="1"/>
  <c r="Q20" i="10"/>
  <c r="Q28" i="10" s="1"/>
  <c r="J51" i="10" s="1"/>
  <c r="P20" i="10"/>
  <c r="P28" i="10" s="1"/>
  <c r="J43" i="10" s="1"/>
  <c r="O20" i="10"/>
  <c r="O28" i="10" s="1"/>
  <c r="I51" i="10" s="1"/>
  <c r="N20" i="10"/>
  <c r="N28" i="10" s="1"/>
  <c r="I43" i="10" s="1"/>
  <c r="M20" i="10"/>
  <c r="M28" i="10" s="1"/>
  <c r="H51" i="10" s="1"/>
  <c r="L20" i="10"/>
  <c r="L28" i="10" s="1"/>
  <c r="H43" i="10" s="1"/>
  <c r="K20" i="10"/>
  <c r="K28" i="10" s="1"/>
  <c r="G51" i="10" s="1"/>
  <c r="J20" i="10"/>
  <c r="J28" i="10" s="1"/>
  <c r="G43" i="10" s="1"/>
  <c r="I20" i="10"/>
  <c r="I28" i="10" s="1"/>
  <c r="F51" i="10" s="1"/>
  <c r="H20" i="10"/>
  <c r="H28" i="10" s="1"/>
  <c r="F43" i="10" s="1"/>
  <c r="G20" i="10"/>
  <c r="G28" i="10" s="1"/>
  <c r="E51" i="10" s="1"/>
  <c r="F20" i="10"/>
  <c r="F28" i="10" s="1"/>
  <c r="E43" i="10" s="1"/>
  <c r="D20" i="10"/>
  <c r="E20" i="10" s="1"/>
  <c r="S19" i="10"/>
  <c r="S27" i="10" s="1"/>
  <c r="K50" i="10" s="1"/>
  <c r="R19" i="10"/>
  <c r="R27" i="10" s="1"/>
  <c r="K42" i="10" s="1"/>
  <c r="Q19" i="10"/>
  <c r="Q27" i="10" s="1"/>
  <c r="J50" i="10" s="1"/>
  <c r="P19" i="10"/>
  <c r="P27" i="10" s="1"/>
  <c r="J42" i="10" s="1"/>
  <c r="O19" i="10"/>
  <c r="O27" i="10" s="1"/>
  <c r="I50" i="10" s="1"/>
  <c r="N19" i="10"/>
  <c r="N27" i="10" s="1"/>
  <c r="I42" i="10" s="1"/>
  <c r="K19" i="10"/>
  <c r="J19" i="10"/>
  <c r="J27" i="10" s="1"/>
  <c r="G42" i="10" s="1"/>
  <c r="G19" i="10"/>
  <c r="G27" i="10" s="1"/>
  <c r="E50" i="10" s="1"/>
  <c r="F19" i="10"/>
  <c r="F27" i="10" s="1"/>
  <c r="E42" i="10" s="1"/>
  <c r="D19" i="10"/>
  <c r="E19" i="10" s="1"/>
  <c r="S18" i="10"/>
  <c r="S26" i="10" s="1"/>
  <c r="K49" i="10" s="1"/>
  <c r="R18" i="10"/>
  <c r="R26" i="10" s="1"/>
  <c r="K41" i="10" s="1"/>
  <c r="Q18" i="10"/>
  <c r="Q26" i="10" s="1"/>
  <c r="J49" i="10" s="1"/>
  <c r="P18" i="10"/>
  <c r="P26" i="10" s="1"/>
  <c r="J41" i="10" s="1"/>
  <c r="O18" i="10"/>
  <c r="O26" i="10" s="1"/>
  <c r="I49" i="10" s="1"/>
  <c r="N18" i="10"/>
  <c r="N26" i="10" s="1"/>
  <c r="I41" i="10" s="1"/>
  <c r="K18" i="10"/>
  <c r="J18" i="10"/>
  <c r="J26" i="10" s="1"/>
  <c r="G41" i="10" s="1"/>
  <c r="G18" i="10"/>
  <c r="G26" i="10" s="1"/>
  <c r="E49" i="10" s="1"/>
  <c r="F18" i="10"/>
  <c r="F26" i="10" s="1"/>
  <c r="E41" i="10" s="1"/>
  <c r="D18" i="10"/>
  <c r="E18" i="10" s="1"/>
  <c r="R22" i="7"/>
  <c r="R21" i="7"/>
  <c r="R20" i="7"/>
  <c r="R19" i="7"/>
  <c r="R27" i="7" s="1"/>
  <c r="K42" i="7" s="1"/>
  <c r="R18" i="7"/>
  <c r="P22" i="7"/>
  <c r="P21" i="7"/>
  <c r="P29" i="7" s="1"/>
  <c r="J44" i="7" s="1"/>
  <c r="P20" i="7"/>
  <c r="P19" i="7"/>
  <c r="P27" i="7" s="1"/>
  <c r="J42" i="7" s="1"/>
  <c r="P18" i="7"/>
  <c r="N22" i="7"/>
  <c r="N21" i="7"/>
  <c r="N20" i="7"/>
  <c r="N19" i="7"/>
  <c r="N18" i="7"/>
  <c r="L20" i="7"/>
  <c r="L21" i="7"/>
  <c r="L22" i="7"/>
  <c r="L30" i="7" s="1"/>
  <c r="H45" i="7" s="1"/>
  <c r="J20" i="7"/>
  <c r="J21" i="7"/>
  <c r="J29" i="7" s="1"/>
  <c r="G44" i="7" s="1"/>
  <c r="J22" i="7"/>
  <c r="J30" i="7" s="1"/>
  <c r="G45" i="7" s="1"/>
  <c r="H20" i="7"/>
  <c r="H21" i="7"/>
  <c r="H29" i="7" s="1"/>
  <c r="F44" i="7" s="1"/>
  <c r="H22" i="7"/>
  <c r="F20" i="7"/>
  <c r="F21" i="7"/>
  <c r="F22" i="7"/>
  <c r="F38" i="7"/>
  <c r="M19" i="7"/>
  <c r="D19" i="7"/>
  <c r="E19" i="7" s="1"/>
  <c r="G19" i="7"/>
  <c r="I19" i="7"/>
  <c r="K19" i="7"/>
  <c r="K27" i="7" s="1"/>
  <c r="O19" i="7"/>
  <c r="O27" i="7" s="1"/>
  <c r="I50" i="7" s="1"/>
  <c r="Q19" i="7"/>
  <c r="Q27" i="7" s="1"/>
  <c r="J50" i="7" s="1"/>
  <c r="S19" i="7"/>
  <c r="S27" i="7" s="1"/>
  <c r="K50" i="7" s="1"/>
  <c r="D20" i="7"/>
  <c r="E20" i="7" s="1"/>
  <c r="G20" i="7"/>
  <c r="G28" i="7" s="1"/>
  <c r="I20" i="7"/>
  <c r="I28" i="7" s="1"/>
  <c r="F51" i="7" s="1"/>
  <c r="K20" i="7"/>
  <c r="K28" i="7" s="1"/>
  <c r="G51" i="7" s="1"/>
  <c r="M20" i="7"/>
  <c r="O20" i="7"/>
  <c r="O28" i="7" s="1"/>
  <c r="I51" i="7" s="1"/>
  <c r="Q20" i="7"/>
  <c r="Q28" i="7" s="1"/>
  <c r="J51" i="7" s="1"/>
  <c r="S20" i="7"/>
  <c r="S28" i="7" s="1"/>
  <c r="K51" i="7" s="1"/>
  <c r="D21" i="7"/>
  <c r="E21" i="7" s="1"/>
  <c r="G21" i="7"/>
  <c r="G29" i="7" s="1"/>
  <c r="I21" i="7"/>
  <c r="I29" i="7" s="1"/>
  <c r="F52" i="7" s="1"/>
  <c r="K21" i="7"/>
  <c r="K29" i="7" s="1"/>
  <c r="G52" i="7" s="1"/>
  <c r="L29" i="7"/>
  <c r="H44" i="7" s="1"/>
  <c r="M21" i="7"/>
  <c r="O21" i="7"/>
  <c r="O29" i="7" s="1"/>
  <c r="I52" i="7" s="1"/>
  <c r="Q21" i="7"/>
  <c r="S21" i="7"/>
  <c r="S29" i="7" s="1"/>
  <c r="K52" i="7" s="1"/>
  <c r="D22" i="7"/>
  <c r="E22" i="7" s="1"/>
  <c r="G22" i="7"/>
  <c r="G30" i="7" s="1"/>
  <c r="I22" i="7"/>
  <c r="K22" i="7"/>
  <c r="K30" i="7" s="1"/>
  <c r="M22" i="7"/>
  <c r="O22" i="7"/>
  <c r="O30" i="7" s="1"/>
  <c r="I53" i="7" s="1"/>
  <c r="P30" i="7"/>
  <c r="J45" i="7" s="1"/>
  <c r="Q22" i="7"/>
  <c r="S22" i="7"/>
  <c r="S30" i="7"/>
  <c r="Q29" i="7"/>
  <c r="Q30" i="7"/>
  <c r="J53" i="7" s="1"/>
  <c r="M28" i="7"/>
  <c r="M29" i="7"/>
  <c r="M30" i="7"/>
  <c r="I30" i="7"/>
  <c r="F53" i="7" s="1"/>
  <c r="O26" i="7"/>
  <c r="K26" i="7"/>
  <c r="S18" i="7"/>
  <c r="S26" i="7" s="1"/>
  <c r="Q18" i="7"/>
  <c r="Q26" i="7" s="1"/>
  <c r="O18" i="7"/>
  <c r="M18" i="7"/>
  <c r="M26" i="7" s="1"/>
  <c r="G18" i="7"/>
  <c r="K18" i="7"/>
  <c r="I18" i="7"/>
  <c r="I26" i="7" s="1"/>
  <c r="I36" i="7"/>
  <c r="H30" i="7"/>
  <c r="F45" i="7" s="1"/>
  <c r="J52" i="7"/>
  <c r="H52" i="7"/>
  <c r="R28" i="7"/>
  <c r="K43" i="7" s="1"/>
  <c r="H51" i="7"/>
  <c r="L28" i="7"/>
  <c r="H43" i="7" s="1"/>
  <c r="J28" i="7"/>
  <c r="G43" i="7" s="1"/>
  <c r="N27" i="7"/>
  <c r="I42" i="7" s="1"/>
  <c r="K48" i="7"/>
  <c r="J48" i="7"/>
  <c r="I48" i="7"/>
  <c r="H48" i="7"/>
  <c r="G48" i="7"/>
  <c r="F48" i="7"/>
  <c r="E48" i="7"/>
  <c r="D48" i="7"/>
  <c r="K40" i="7"/>
  <c r="J40" i="7"/>
  <c r="I40" i="7"/>
  <c r="D40" i="7"/>
  <c r="C45" i="7"/>
  <c r="C53" i="7" s="1"/>
  <c r="C42" i="7"/>
  <c r="C50" i="7" s="1"/>
  <c r="C43" i="7"/>
  <c r="C51" i="7" s="1"/>
  <c r="C44" i="7"/>
  <c r="C52" i="7" s="1"/>
  <c r="C41" i="7"/>
  <c r="C49" i="7" s="1"/>
  <c r="H40" i="7"/>
  <c r="G40" i="7"/>
  <c r="F40" i="7"/>
  <c r="E40" i="7"/>
  <c r="R30" i="7"/>
  <c r="K45" i="7" s="1"/>
  <c r="R29" i="7"/>
  <c r="K44" i="7" s="1"/>
  <c r="P28" i="7"/>
  <c r="J43" i="7" s="1"/>
  <c r="N30" i="7"/>
  <c r="I45" i="7" s="1"/>
  <c r="N29" i="7"/>
  <c r="I44" i="7" s="1"/>
  <c r="N28" i="7"/>
  <c r="I43" i="7" s="1"/>
  <c r="H28" i="7"/>
  <c r="F43" i="7" s="1"/>
  <c r="D18" i="7"/>
  <c r="E18" i="7" s="1"/>
  <c r="I33" i="7"/>
  <c r="M27" i="10" l="1"/>
  <c r="H50" i="10" s="1"/>
  <c r="K27" i="10"/>
  <c r="G50" i="10" s="1"/>
  <c r="K26" i="10"/>
  <c r="G49" i="10" s="1"/>
  <c r="L19" i="10"/>
  <c r="L27" i="10" s="1"/>
  <c r="H42" i="10" s="1"/>
  <c r="H19" i="10"/>
  <c r="H27" i="10" s="1"/>
  <c r="F42" i="10" s="1"/>
  <c r="L18" i="10"/>
  <c r="L26" i="10" s="1"/>
  <c r="H41" i="10" s="1"/>
  <c r="H18" i="10"/>
  <c r="H26" i="10" s="1"/>
  <c r="F41" i="10" s="1"/>
  <c r="D26" i="10"/>
  <c r="D27" i="10"/>
  <c r="D28" i="10"/>
  <c r="D29" i="10"/>
  <c r="D30" i="10"/>
  <c r="F38" i="10"/>
  <c r="I18" i="10"/>
  <c r="I26" i="10" s="1"/>
  <c r="F49" i="10" s="1"/>
  <c r="M18" i="10"/>
  <c r="M26" i="10" s="1"/>
  <c r="H49" i="10" s="1"/>
  <c r="I19" i="10"/>
  <c r="I27" i="10" s="1"/>
  <c r="F50" i="10" s="1"/>
  <c r="M27" i="7"/>
  <c r="I27" i="7"/>
  <c r="F50" i="7" s="1"/>
  <c r="G27" i="7"/>
  <c r="E50" i="7" s="1"/>
  <c r="K53" i="7"/>
  <c r="H53" i="7"/>
  <c r="G53" i="7"/>
  <c r="H50" i="7"/>
  <c r="G50" i="7"/>
  <c r="E52" i="7"/>
  <c r="H49" i="7"/>
  <c r="D26" i="7"/>
  <c r="E26" i="7" s="1"/>
  <c r="D49" i="7" s="1"/>
  <c r="G26" i="7"/>
  <c r="E49" i="7" s="1"/>
  <c r="I49" i="7"/>
  <c r="E51" i="7"/>
  <c r="E53" i="7"/>
  <c r="F49" i="7"/>
  <c r="K49" i="7"/>
  <c r="J49" i="7"/>
  <c r="D28" i="7"/>
  <c r="E28" i="7" s="1"/>
  <c r="D51" i="7" s="1"/>
  <c r="D27" i="7"/>
  <c r="D30" i="7"/>
  <c r="D29" i="7"/>
  <c r="I34" i="7"/>
  <c r="I35" i="7" s="1"/>
  <c r="E30" i="10" l="1"/>
  <c r="D53" i="10" s="1"/>
  <c r="D45" i="10"/>
  <c r="E26" i="10"/>
  <c r="D49" i="10" s="1"/>
  <c r="D41" i="10"/>
  <c r="D44" i="10"/>
  <c r="E29" i="10"/>
  <c r="D52" i="10" s="1"/>
  <c r="E28" i="10"/>
  <c r="D51" i="10" s="1"/>
  <c r="D43" i="10"/>
  <c r="E27" i="10"/>
  <c r="D50" i="10" s="1"/>
  <c r="D42" i="10"/>
  <c r="J19" i="7"/>
  <c r="J18" i="7"/>
  <c r="F18" i="7"/>
  <c r="H19" i="7"/>
  <c r="H27" i="7" s="1"/>
  <c r="F42" i="7" s="1"/>
  <c r="H18" i="7"/>
  <c r="L19" i="7"/>
  <c r="L27" i="7" s="1"/>
  <c r="H42" i="7" s="1"/>
  <c r="L18" i="7"/>
  <c r="F19" i="7"/>
  <c r="F27" i="7" s="1"/>
  <c r="E42" i="7" s="1"/>
  <c r="J27" i="7"/>
  <c r="G42" i="7" s="1"/>
  <c r="D43" i="7"/>
  <c r="D41" i="7"/>
  <c r="F29" i="7"/>
  <c r="E44" i="7" s="1"/>
  <c r="L26" i="7"/>
  <c r="H41" i="7" s="1"/>
  <c r="N26" i="7"/>
  <c r="I41" i="7" s="1"/>
  <c r="R26" i="7"/>
  <c r="K41" i="7" s="1"/>
  <c r="J26" i="7"/>
  <c r="G41" i="7" s="1"/>
  <c r="F26" i="7"/>
  <c r="E41" i="7" s="1"/>
  <c r="F30" i="7"/>
  <c r="E45" i="7" s="1"/>
  <c r="F28" i="7"/>
  <c r="E43" i="7" s="1"/>
  <c r="P26" i="7"/>
  <c r="J41" i="7" s="1"/>
  <c r="E30" i="7"/>
  <c r="D53" i="7" s="1"/>
  <c r="D45" i="7"/>
  <c r="E29" i="7"/>
  <c r="D52" i="7" s="1"/>
  <c r="D44" i="7"/>
  <c r="E27" i="7"/>
  <c r="D50" i="7" s="1"/>
  <c r="D42" i="7"/>
  <c r="G49" i="7"/>
  <c r="H26" i="7"/>
  <c r="F41" i="7" s="1"/>
</calcChain>
</file>

<file path=xl/sharedStrings.xml><?xml version="1.0" encoding="utf-8"?>
<sst xmlns="http://schemas.openxmlformats.org/spreadsheetml/2006/main" count="153" uniqueCount="30">
  <si>
    <t xml:space="preserve">CHANTIER, SITE  : </t>
  </si>
  <si>
    <t>DATES</t>
  </si>
  <si>
    <t>Sous sols, 88 champs Elysées</t>
  </si>
  <si>
    <t>MODE D'EMPLOI</t>
  </si>
  <si>
    <t>T en °C</t>
  </si>
  <si>
    <t>JAUGE N°</t>
  </si>
  <si>
    <t>mm</t>
  </si>
  <si>
    <t>mm/mm/C</t>
  </si>
  <si>
    <t>T°C de référence</t>
  </si>
  <si>
    <t>°C</t>
  </si>
  <si>
    <t>Différence entre la T° de référence et la T° initiale</t>
  </si>
  <si>
    <t>Valeurs pour calcul de la dilatation - Ne pas modifier</t>
  </si>
  <si>
    <t>T</t>
  </si>
  <si>
    <t>R</t>
  </si>
  <si>
    <t>VERNIER</t>
  </si>
  <si>
    <r>
      <t>TABLEAU DES RELEVES</t>
    </r>
    <r>
      <rPr>
        <b/>
        <sz val="12"/>
        <color rgb="FFFFC000"/>
        <rFont val="Calibri"/>
        <family val="2"/>
        <scheme val="minor"/>
      </rPr>
      <t xml:space="preserve"> EN X et Y AJUSTES DE LA TEMPERATURE</t>
    </r>
  </si>
  <si>
    <t>X</t>
  </si>
  <si>
    <t>Y</t>
  </si>
  <si>
    <t>Coefifcient de dilatation linéaire du corps de la jauge G6</t>
  </si>
  <si>
    <t>Longueur de la tirette avec la valeur de référence 10</t>
  </si>
  <si>
    <t>Dilatation de la jauge à la T° initiale</t>
  </si>
  <si>
    <t>Distance les 2 trous de fixation à 20°C</t>
  </si>
  <si>
    <t>Distance entre les trous de fixation à la T° initiale</t>
  </si>
  <si>
    <r>
      <t>TABLEAU DES RELEVES</t>
    </r>
    <r>
      <rPr>
        <b/>
        <sz val="12"/>
        <color rgb="FFFFC000"/>
        <rFont val="Calibri"/>
        <family val="2"/>
        <scheme val="minor"/>
      </rPr>
      <t xml:space="preserve"> EN </t>
    </r>
    <r>
      <rPr>
        <b/>
        <sz val="12"/>
        <color rgb="FFFFC000"/>
        <rFont val="Calibri"/>
        <family val="2"/>
      </rPr>
      <t>∆</t>
    </r>
    <r>
      <rPr>
        <b/>
        <sz val="12"/>
        <color rgb="FFFFC000"/>
        <rFont val="Calibri"/>
        <family val="2"/>
        <scheme val="minor"/>
      </rPr>
      <t>X et ∆Y AJUSTES DE LA TEMPERATURE</t>
    </r>
  </si>
  <si>
    <t>∆X</t>
  </si>
  <si>
    <t>∆Y</t>
  </si>
  <si>
    <t xml:space="preserve"> SUIVI DES EVOLUTIONS DES FISSURES EN X et Y AVEC JAUGE G6</t>
  </si>
  <si>
    <r>
      <t xml:space="preserve">1- Copier la feuille de calcul vierge ("G6") sur des feuilles complémentaires (1 feuille par site d'observation)
2- Préciser le nom et l'adresse du chantier en observation
3- Préciser la </t>
    </r>
    <r>
      <rPr>
        <b/>
        <sz val="11"/>
        <color theme="1"/>
        <rFont val="Calibri"/>
        <family val="2"/>
        <scheme val="minor"/>
      </rPr>
      <t>date de l'observation</t>
    </r>
    <r>
      <rPr>
        <sz val="11"/>
        <color theme="1"/>
        <rFont val="Calibri"/>
        <family val="2"/>
        <scheme val="minor"/>
      </rPr>
      <t xml:space="preserve"> (14/07/21 pour 14 juillet 2021) et</t>
    </r>
    <r>
      <rPr>
        <b/>
        <sz val="11"/>
        <color theme="1"/>
        <rFont val="Calibri"/>
        <family val="2"/>
        <scheme val="minor"/>
      </rPr>
      <t xml:space="preserve"> la température</t>
    </r>
    <r>
      <rPr>
        <sz val="11"/>
        <color theme="1"/>
        <rFont val="Calibri"/>
        <family val="2"/>
        <scheme val="minor"/>
      </rPr>
      <t xml:space="preserve"> (29 pour 29°C) pour calculer la dilatation en fonction des écarts de température par rapport à </t>
    </r>
    <r>
      <rPr>
        <b/>
        <sz val="11"/>
        <color theme="1"/>
        <rFont val="Calibri"/>
        <family val="2"/>
        <scheme val="minor"/>
      </rPr>
      <t>la T°C de la 1ère mesure</t>
    </r>
    <r>
      <rPr>
        <sz val="11"/>
        <color theme="1"/>
        <rFont val="Calibri"/>
        <family val="2"/>
        <scheme val="minor"/>
      </rPr>
      <t>.</t>
    </r>
    <r>
      <rPr>
        <i/>
        <sz val="11"/>
        <color theme="1"/>
        <rFont val="Calibri"/>
        <family val="2"/>
        <scheme val="minor"/>
      </rPr>
      <t xml:space="preserve"> NB : Si vous n'avez pas relevé la température, laissez la valeur vide ; le coefficient de dilatation ne sera pas pris en compte. 
Si vous n'avez pas relevé la température pour un relevé, indiquez la même température que celle du premier relevé pour ne pas tenir compte du coefficient de dilatation. 					</t>
    </r>
    <r>
      <rPr>
        <sz val="11"/>
        <color theme="1"/>
        <rFont val="Calibri"/>
        <family val="2"/>
        <scheme val="minor"/>
      </rPr>
      <t xml:space="preserve">
4- Numéroter les jauges									
5- Inscrire la lecture faite sur le vernier en T et R de chaque jauge </t>
    </r>
    <r>
      <rPr>
        <b/>
        <sz val="11"/>
        <color theme="1"/>
        <rFont val="Calibri"/>
        <family val="2"/>
        <scheme val="minor"/>
      </rPr>
      <t>en mm</t>
    </r>
    <r>
      <rPr>
        <sz val="11"/>
        <color theme="1"/>
        <rFont val="Calibri"/>
        <family val="2"/>
        <scheme val="minor"/>
      </rPr>
      <t xml:space="preserve"> (Exemple : 10,8 pour vernier T et 43,0 pour vernier R) 
6- Le tableau des relevés ajustés de la températeure avec la projection de la rotation en Y et les points de la courbe évolutive </t>
    </r>
    <r>
      <rPr>
        <b/>
        <sz val="11"/>
        <color theme="1"/>
        <rFont val="Calibri"/>
        <family val="2"/>
        <scheme val="minor"/>
      </rPr>
      <t>s'inscrivent automatiquement</t>
    </r>
    <r>
      <rPr>
        <sz val="11"/>
        <color theme="1"/>
        <rFont val="Calibri"/>
        <family val="2"/>
        <scheme val="minor"/>
      </rPr>
      <t xml:space="preserve">
Lors des l'observations suivantes réaliser les tâches 3 et 5.</t>
    </r>
  </si>
  <si>
    <t>TABLEAU DES RELEVES DES LECTURES SUR JAUGE G6</t>
  </si>
  <si>
    <t>Longueur de la tirette à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</si>
</sst>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C"/>
    <numFmt numFmtId="166" formatCode="0.0"/>
  </numFmts>
  <fonts count="21" x14ac:knownFonts="1">
    <font>
      <sz val="11"/>
      <color theme="1"/>
      <name val="Calibri"/>
      <family val="2"/>
      <scheme val="minor"/>
    </font>
    <font>
      <sz val="11"/>
      <color theme="1"/>
      <name val="Calibri"/>
      <family val="2"/>
      <scheme val="minor"/>
    </font>
    <font>
      <sz val="11"/>
      <color rgb="FF3F3F76"/>
      <name val="Calibri"/>
      <family val="2"/>
      <scheme val="minor"/>
    </font>
    <font>
      <b/>
      <sz val="16"/>
      <color theme="0"/>
      <name val="Calibri"/>
      <family val="2"/>
      <scheme val="minor"/>
    </font>
    <font>
      <sz val="11"/>
      <color theme="4" tint="-0.499984740745262"/>
      <name val="Calibri"/>
      <family val="2"/>
      <scheme val="minor"/>
    </font>
    <font>
      <b/>
      <sz val="11"/>
      <color theme="4" tint="-0.499984740745262"/>
      <name val="Calibri"/>
      <family val="2"/>
      <scheme val="minor"/>
    </font>
    <font>
      <b/>
      <sz val="16"/>
      <color theme="4" tint="-0.499984740745262"/>
      <name val="Calibri"/>
      <family val="2"/>
      <scheme val="minor"/>
    </font>
    <font>
      <b/>
      <sz val="20"/>
      <color theme="0"/>
      <name val="Calibri"/>
      <family val="2"/>
      <scheme val="minor"/>
    </font>
    <font>
      <b/>
      <sz val="11"/>
      <color theme="1"/>
      <name val="Calibri"/>
      <family val="2"/>
      <scheme val="minor"/>
    </font>
    <font>
      <b/>
      <sz val="14"/>
      <color theme="0"/>
      <name val="Calibri"/>
      <family val="2"/>
      <scheme val="minor"/>
    </font>
    <font>
      <sz val="10"/>
      <color theme="4" tint="-0.499984740745262"/>
      <name val="Calibri"/>
      <family val="2"/>
      <scheme val="minor"/>
    </font>
    <font>
      <b/>
      <sz val="12"/>
      <color theme="0"/>
      <name val="Calibri"/>
      <family val="2"/>
      <scheme val="minor"/>
    </font>
    <font>
      <sz val="10"/>
      <name val="Arial"/>
      <family val="2"/>
    </font>
    <font>
      <sz val="10"/>
      <name val="Calibri"/>
      <family val="2"/>
      <scheme val="minor"/>
    </font>
    <font>
      <sz val="10"/>
      <color theme="1"/>
      <name val="Calibri"/>
      <family val="2"/>
      <scheme val="minor"/>
    </font>
    <font>
      <b/>
      <sz val="12"/>
      <color rgb="FFFFC000"/>
      <name val="Calibri"/>
      <family val="2"/>
      <scheme val="minor"/>
    </font>
    <font>
      <i/>
      <sz val="11"/>
      <color theme="1"/>
      <name val="Calibri"/>
      <family val="2"/>
      <scheme val="minor"/>
    </font>
    <font>
      <sz val="11"/>
      <name val="Calibri"/>
      <family val="2"/>
      <scheme val="minor"/>
    </font>
    <font>
      <b/>
      <sz val="10"/>
      <color rgb="FFFF0000"/>
      <name val="Calibri"/>
      <family val="2"/>
      <scheme val="minor"/>
    </font>
    <font>
      <b/>
      <sz val="12"/>
      <color rgb="FFFFC000"/>
      <name val="Calibri"/>
      <family val="2"/>
    </font>
    <font>
      <sz val="8"/>
      <name val="Calibri"/>
      <family val="2"/>
      <scheme val="minor"/>
    </font>
  </fonts>
  <fills count="7">
    <fill>
      <patternFill patternType="none"/>
    </fill>
    <fill>
      <patternFill patternType="gray125"/>
    </fill>
    <fill>
      <patternFill patternType="solid">
        <fgColor rgb="FFFFCC99"/>
      </patternFill>
    </fill>
    <fill>
      <patternFill patternType="solid">
        <fgColor rgb="FFFFFFCC"/>
      </patternFill>
    </fill>
    <fill>
      <patternFill patternType="solid">
        <fgColor theme="8" tint="0.59999389629810485"/>
        <bgColor indexed="65"/>
      </patternFill>
    </fill>
    <fill>
      <patternFill patternType="solid">
        <fgColor theme="4" tint="-0.249977111117893"/>
        <bgColor indexed="64"/>
      </patternFill>
    </fill>
    <fill>
      <patternFill patternType="solid">
        <fgColor theme="0"/>
        <bgColor indexed="64"/>
      </patternFill>
    </fill>
  </fills>
  <borders count="38">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xf numFmtId="0" fontId="12" fillId="0" borderId="0"/>
  </cellStyleXfs>
  <cellXfs count="72">
    <xf numFmtId="0" fontId="0" fillId="0" borderId="0" xfId="0"/>
    <xf numFmtId="0" fontId="13" fillId="0" borderId="0" xfId="4" applyFont="1"/>
    <xf numFmtId="0" fontId="14" fillId="0" borderId="0" xfId="0" applyFont="1"/>
    <xf numFmtId="0" fontId="0" fillId="0" borderId="0" xfId="0"/>
    <xf numFmtId="0" fontId="0" fillId="0" borderId="0" xfId="0" applyAlignment="1">
      <alignment horizontal="left" vertical="center"/>
    </xf>
    <xf numFmtId="0" fontId="14" fillId="0" borderId="0" xfId="0" applyFont="1"/>
    <xf numFmtId="0" fontId="18" fillId="0" borderId="14" xfId="0" applyFont="1" applyBorder="1"/>
    <xf numFmtId="0" fontId="0" fillId="0" borderId="15" xfId="0" applyBorder="1"/>
    <xf numFmtId="0" fontId="0" fillId="0" borderId="16" xfId="0" applyBorder="1"/>
    <xf numFmtId="0" fontId="13" fillId="0" borderId="22" xfId="0" applyFont="1" applyBorder="1"/>
    <xf numFmtId="0" fontId="0" fillId="0" borderId="0" xfId="0" applyBorder="1"/>
    <xf numFmtId="0" fontId="13" fillId="0" borderId="0" xfId="0" applyFont="1" applyBorder="1"/>
    <xf numFmtId="0" fontId="17" fillId="0" borderId="0" xfId="0" applyFont="1" applyBorder="1"/>
    <xf numFmtId="165" fontId="13" fillId="0" borderId="0" xfId="0" applyNumberFormat="1" applyFont="1" applyBorder="1"/>
    <xf numFmtId="0" fontId="0" fillId="0" borderId="23" xfId="0" applyBorder="1"/>
    <xf numFmtId="0" fontId="13" fillId="0" borderId="23" xfId="0" applyFont="1" applyBorder="1"/>
    <xf numFmtId="0" fontId="0" fillId="0" borderId="25" xfId="0" applyBorder="1"/>
    <xf numFmtId="0" fontId="13" fillId="0" borderId="26" xfId="0" applyFont="1" applyBorder="1"/>
    <xf numFmtId="0" fontId="0" fillId="0" borderId="0" xfId="0" applyAlignment="1">
      <alignment wrapText="1"/>
    </xf>
    <xf numFmtId="0" fontId="4" fillId="4" borderId="29" xfId="3" applyFont="1" applyBorder="1" applyAlignment="1">
      <alignment horizontal="center"/>
    </xf>
    <xf numFmtId="0" fontId="4" fillId="4" borderId="30" xfId="3" applyFont="1" applyBorder="1" applyAlignment="1">
      <alignment horizontal="center"/>
    </xf>
    <xf numFmtId="0" fontId="4" fillId="4" borderId="31" xfId="3" applyFont="1" applyBorder="1" applyAlignment="1">
      <alignment horizontal="center"/>
    </xf>
    <xf numFmtId="165" fontId="4" fillId="4" borderId="4" xfId="3" applyNumberFormat="1" applyFont="1" applyBorder="1" applyAlignment="1">
      <alignment horizontal="center"/>
    </xf>
    <xf numFmtId="165" fontId="4" fillId="4" borderId="6" xfId="3" applyNumberFormat="1" applyFont="1" applyBorder="1" applyAlignment="1">
      <alignment horizontal="center"/>
    </xf>
    <xf numFmtId="165" fontId="4" fillId="4" borderId="28" xfId="3" applyNumberFormat="1" applyFont="1" applyBorder="1" applyAlignment="1">
      <alignment horizontal="center"/>
    </xf>
    <xf numFmtId="0" fontId="4" fillId="4" borderId="34" xfId="3" applyFont="1" applyBorder="1" applyAlignment="1">
      <alignment horizontal="center"/>
    </xf>
    <xf numFmtId="0" fontId="4" fillId="4" borderId="35" xfId="3" applyFont="1" applyBorder="1" applyAlignment="1">
      <alignment horizontal="center"/>
    </xf>
    <xf numFmtId="0" fontId="4" fillId="4" borderId="36" xfId="3" applyFont="1" applyBorder="1" applyAlignment="1">
      <alignment horizontal="center"/>
    </xf>
    <xf numFmtId="0" fontId="13" fillId="0" borderId="24" xfId="0" applyFont="1" applyFill="1" applyBorder="1"/>
    <xf numFmtId="0" fontId="17" fillId="0" borderId="0" xfId="0" applyFont="1"/>
    <xf numFmtId="164" fontId="17" fillId="0" borderId="0" xfId="0" applyNumberFormat="1" applyFont="1"/>
    <xf numFmtId="164" fontId="20" fillId="0" borderId="0" xfId="0" applyNumberFormat="1" applyFont="1"/>
    <xf numFmtId="166" fontId="17" fillId="0" borderId="0" xfId="0" applyNumberFormat="1" applyFont="1"/>
    <xf numFmtId="166" fontId="14" fillId="0" borderId="20" xfId="0" applyNumberFormat="1" applyFont="1" applyBorder="1" applyAlignment="1"/>
    <xf numFmtId="166" fontId="14" fillId="0" borderId="19" xfId="0" applyNumberFormat="1" applyFont="1" applyBorder="1" applyAlignment="1"/>
    <xf numFmtId="166" fontId="14" fillId="0" borderId="29" xfId="0" applyNumberFormat="1" applyFont="1" applyBorder="1" applyAlignment="1"/>
    <xf numFmtId="166" fontId="14" fillId="0" borderId="7" xfId="0" applyNumberFormat="1" applyFont="1" applyBorder="1" applyAlignment="1"/>
    <xf numFmtId="166" fontId="14" fillId="0" borderId="8" xfId="0" applyNumberFormat="1" applyFont="1" applyBorder="1" applyAlignment="1"/>
    <xf numFmtId="166" fontId="14" fillId="0" borderId="30" xfId="0" applyNumberFormat="1" applyFont="1" applyBorder="1" applyAlignment="1"/>
    <xf numFmtId="166" fontId="14" fillId="0" borderId="32" xfId="0" applyNumberFormat="1" applyFont="1" applyBorder="1" applyAlignment="1"/>
    <xf numFmtId="166" fontId="14" fillId="0" borderId="9" xfId="0" applyNumberFormat="1" applyFont="1" applyBorder="1" applyAlignment="1"/>
    <xf numFmtId="166" fontId="14" fillId="0" borderId="10" xfId="0" applyNumberFormat="1" applyFont="1" applyBorder="1" applyAlignment="1"/>
    <xf numFmtId="166" fontId="14" fillId="0" borderId="31" xfId="0" applyNumberFormat="1" applyFont="1" applyBorder="1" applyAlignment="1"/>
    <xf numFmtId="166" fontId="14" fillId="0" borderId="33" xfId="0" applyNumberFormat="1" applyFont="1" applyBorder="1" applyAlignment="1"/>
    <xf numFmtId="166" fontId="14" fillId="6" borderId="20" xfId="0" applyNumberFormat="1" applyFont="1" applyFill="1" applyBorder="1" applyAlignment="1">
      <alignment horizontal="center"/>
    </xf>
    <xf numFmtId="166" fontId="14" fillId="6" borderId="19" xfId="0" applyNumberFormat="1" applyFont="1" applyFill="1" applyBorder="1" applyAlignment="1">
      <alignment horizontal="center"/>
    </xf>
    <xf numFmtId="166" fontId="14" fillId="6" borderId="37" xfId="0" applyNumberFormat="1" applyFont="1" applyFill="1" applyBorder="1" applyAlignment="1">
      <alignment horizontal="center"/>
    </xf>
    <xf numFmtId="166" fontId="14" fillId="6" borderId="21" xfId="0" applyNumberFormat="1" applyFont="1" applyFill="1" applyBorder="1" applyAlignment="1">
      <alignment horizontal="center"/>
    </xf>
    <xf numFmtId="0" fontId="3" fillId="5" borderId="0" xfId="2" applyFont="1" applyFill="1" applyBorder="1" applyAlignment="1">
      <alignment horizontal="center" vertical="center"/>
    </xf>
    <xf numFmtId="0" fontId="3" fillId="5" borderId="3" xfId="2" applyFont="1" applyFill="1" applyBorder="1" applyAlignment="1">
      <alignment horizontal="center" vertical="center"/>
    </xf>
    <xf numFmtId="0" fontId="5" fillId="4" borderId="11" xfId="3" applyFont="1" applyBorder="1" applyAlignment="1">
      <alignment horizontal="center" vertical="center"/>
    </xf>
    <xf numFmtId="0" fontId="5" fillId="4" borderId="12" xfId="3" applyFont="1" applyBorder="1" applyAlignment="1">
      <alignment horizontal="center" vertical="center"/>
    </xf>
    <xf numFmtId="0" fontId="9" fillId="5" borderId="17" xfId="0" applyFont="1" applyFill="1" applyBorder="1" applyAlignment="1">
      <alignment horizontal="center" vertical="center" textRotation="90"/>
    </xf>
    <xf numFmtId="0" fontId="9" fillId="5" borderId="18" xfId="0" applyFont="1" applyFill="1" applyBorder="1" applyAlignment="1">
      <alignment horizontal="center" vertical="center" textRotation="90"/>
    </xf>
    <xf numFmtId="0" fontId="11" fillId="5" borderId="14" xfId="2" applyFont="1" applyFill="1" applyBorder="1" applyAlignment="1">
      <alignment horizontal="center"/>
    </xf>
    <xf numFmtId="0" fontId="11" fillId="5" borderId="15" xfId="2" applyFont="1" applyFill="1" applyBorder="1" applyAlignment="1">
      <alignment horizontal="center"/>
    </xf>
    <xf numFmtId="0" fontId="11" fillId="5" borderId="16" xfId="2" applyFont="1" applyFill="1" applyBorder="1" applyAlignment="1">
      <alignment horizontal="center"/>
    </xf>
    <xf numFmtId="165" fontId="4" fillId="4" borderId="11" xfId="3" applyNumberFormat="1" applyFont="1" applyBorder="1" applyAlignment="1">
      <alignment horizontal="center"/>
    </xf>
    <xf numFmtId="165" fontId="4" fillId="4" borderId="13" xfId="3" applyNumberFormat="1" applyFont="1" applyBorder="1" applyAlignment="1">
      <alignment horizontal="center"/>
    </xf>
    <xf numFmtId="165" fontId="4" fillId="4" borderId="12" xfId="3" applyNumberFormat="1" applyFont="1" applyBorder="1" applyAlignment="1">
      <alignment horizontal="center"/>
    </xf>
    <xf numFmtId="164" fontId="10" fillId="4" borderId="11" xfId="3" applyNumberFormat="1" applyFont="1" applyBorder="1" applyAlignment="1">
      <alignment horizontal="center"/>
    </xf>
    <xf numFmtId="164" fontId="10" fillId="4" borderId="13" xfId="3" applyNumberFormat="1" applyFont="1" applyBorder="1" applyAlignment="1">
      <alignment horizontal="center"/>
    </xf>
    <xf numFmtId="164" fontId="10" fillId="4" borderId="12" xfId="3" applyNumberFormat="1" applyFont="1" applyBorder="1" applyAlignment="1">
      <alignment horizontal="center"/>
    </xf>
    <xf numFmtId="0" fontId="5" fillId="4" borderId="4" xfId="3" applyFont="1" applyBorder="1" applyAlignment="1">
      <alignment horizontal="center" vertical="center"/>
    </xf>
    <xf numFmtId="0" fontId="5" fillId="4" borderId="27" xfId="3" applyFont="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7" fillId="5" borderId="12" xfId="2" applyFont="1" applyFill="1" applyBorder="1" applyAlignment="1">
      <alignment horizontal="center" vertical="center"/>
    </xf>
    <xf numFmtId="0" fontId="7" fillId="5" borderId="13" xfId="2" applyFont="1" applyFill="1" applyBorder="1" applyAlignment="1">
      <alignment horizontal="center" vertical="center"/>
    </xf>
    <xf numFmtId="0" fontId="6" fillId="2" borderId="5" xfId="1" applyFont="1" applyBorder="1" applyAlignment="1">
      <alignment horizontal="left" vertical="center"/>
    </xf>
    <xf numFmtId="0" fontId="6" fillId="2" borderId="6" xfId="1" applyFont="1" applyBorder="1" applyAlignment="1">
      <alignment horizontal="left" vertical="center"/>
    </xf>
    <xf numFmtId="166" fontId="14" fillId="0" borderId="25" xfId="0" applyNumberFormat="1" applyFont="1" applyBorder="1"/>
  </cellXfs>
  <cellStyles count="5">
    <cellStyle name="40 % - Accent5" xfId="3" builtinId="47"/>
    <cellStyle name="Entrée" xfId="1" builtinId="20"/>
    <cellStyle name="Normal" xfId="0" builtinId="0"/>
    <cellStyle name="Normal 2" xfId="4" xr:uid="{DB5A317C-C86B-4991-9241-20D02878483B}"/>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Evolution de l'ouverture en 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018129636938967"/>
          <c:y val="0.13939319571131806"/>
          <c:w val="0.92124293084054143"/>
          <c:h val="0.60700189143617744"/>
        </c:manualLayout>
      </c:layout>
      <c:lineChart>
        <c:grouping val="standard"/>
        <c:varyColors val="0"/>
        <c:ser>
          <c:idx val="0"/>
          <c:order val="0"/>
          <c:tx>
            <c:v>jauge n°1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'G6'!$D$40:$K$40</c:f>
              <c:strCache>
                <c:ptCount val="5"/>
                <c:pt idx="1">
                  <c:v>00/01/00</c:v>
                </c:pt>
                <c:pt idx="2">
                  <c:v>00/01/00</c:v>
                </c:pt>
                <c:pt idx="3">
                  <c:v>00/01/00</c:v>
                </c:pt>
                <c:pt idx="4">
                  <c:v>00/01/00</c:v>
                </c:pt>
              </c:strCache>
            </c:strRef>
          </c:cat>
          <c:val>
            <c:numRef>
              <c:f>'G6'!$D$41:$K$41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FA2F-4A25-892B-1F3A072DFDA9}"/>
            </c:ext>
          </c:extLst>
        </c:ser>
        <c:ser>
          <c:idx val="1"/>
          <c:order val="1"/>
          <c:tx>
            <c:v>jauge n°2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'G6'!$D$40:$K$40</c:f>
              <c:strCache>
                <c:ptCount val="5"/>
                <c:pt idx="1">
                  <c:v>00/01/00</c:v>
                </c:pt>
                <c:pt idx="2">
                  <c:v>00/01/00</c:v>
                </c:pt>
                <c:pt idx="3">
                  <c:v>00/01/00</c:v>
                </c:pt>
                <c:pt idx="4">
                  <c:v>00/01/00</c:v>
                </c:pt>
              </c:strCache>
            </c:strRef>
          </c:cat>
          <c:val>
            <c:numRef>
              <c:f>'G6'!$D$42:$K$42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FA2F-4A25-892B-1F3A072DFDA9}"/>
            </c:ext>
          </c:extLst>
        </c:ser>
        <c:ser>
          <c:idx val="2"/>
          <c:order val="2"/>
          <c:tx>
            <c:v>jauge n°3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'G6'!$D$40:$K$40</c:f>
              <c:strCache>
                <c:ptCount val="5"/>
                <c:pt idx="1">
                  <c:v>00/01/00</c:v>
                </c:pt>
                <c:pt idx="2">
                  <c:v>00/01/00</c:v>
                </c:pt>
                <c:pt idx="3">
                  <c:v>00/01/00</c:v>
                </c:pt>
                <c:pt idx="4">
                  <c:v>00/01/00</c:v>
                </c:pt>
              </c:strCache>
            </c:strRef>
          </c:cat>
          <c:val>
            <c:numRef>
              <c:f>'G6'!$D$43:$K$43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FA2F-4A25-892B-1F3A072DFDA9}"/>
            </c:ext>
          </c:extLst>
        </c:ser>
        <c:ser>
          <c:idx val="3"/>
          <c:order val="3"/>
          <c:tx>
            <c:v>jauge n°4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'G6'!$D$40:$K$40</c:f>
              <c:strCache>
                <c:ptCount val="5"/>
                <c:pt idx="1">
                  <c:v>00/01/00</c:v>
                </c:pt>
                <c:pt idx="2">
                  <c:v>00/01/00</c:v>
                </c:pt>
                <c:pt idx="3">
                  <c:v>00/01/00</c:v>
                </c:pt>
                <c:pt idx="4">
                  <c:v>00/01/00</c:v>
                </c:pt>
              </c:strCache>
            </c:strRef>
          </c:cat>
          <c:val>
            <c:numRef>
              <c:f>'G6'!$D$44:$K$44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FA2F-4A25-892B-1F3A072DFDA9}"/>
            </c:ext>
          </c:extLst>
        </c:ser>
        <c:ser>
          <c:idx val="4"/>
          <c:order val="4"/>
          <c:tx>
            <c:v>jauge n°5</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'G6'!$D$40:$K$40</c:f>
              <c:strCache>
                <c:ptCount val="5"/>
                <c:pt idx="1">
                  <c:v>00/01/00</c:v>
                </c:pt>
                <c:pt idx="2">
                  <c:v>00/01/00</c:v>
                </c:pt>
                <c:pt idx="3">
                  <c:v>00/01/00</c:v>
                </c:pt>
                <c:pt idx="4">
                  <c:v>00/01/00</c:v>
                </c:pt>
              </c:strCache>
            </c:strRef>
          </c:cat>
          <c:val>
            <c:numRef>
              <c:f>'G6'!$D$45:$K$45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FA2F-4A25-892B-1F3A072DFDA9}"/>
            </c:ext>
          </c:extLst>
        </c:ser>
        <c:dLbls>
          <c:showLegendKey val="0"/>
          <c:showVal val="0"/>
          <c:showCatName val="0"/>
          <c:showSerName val="0"/>
          <c:showPercent val="0"/>
          <c:showBubbleSize val="0"/>
        </c:dLbls>
        <c:marker val="1"/>
        <c:smooth val="0"/>
        <c:axId val="1321427152"/>
        <c:axId val="1321427984"/>
      </c:lineChart>
      <c:catAx>
        <c:axId val="1321427152"/>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427984"/>
        <c:crosses val="autoZero"/>
        <c:auto val="1"/>
        <c:lblAlgn val="ctr"/>
        <c:lblOffset val="100"/>
        <c:noMultiLvlLbl val="0"/>
      </c:catAx>
      <c:valAx>
        <c:axId val="1321427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427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0"/>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Evolution de l'ouverture en 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018129636938967"/>
          <c:y val="0.155687352640242"/>
          <c:w val="0.92124293084054143"/>
          <c:h val="0.59070777169802924"/>
        </c:manualLayout>
      </c:layout>
      <c:lineChart>
        <c:grouping val="standard"/>
        <c:varyColors val="0"/>
        <c:ser>
          <c:idx val="0"/>
          <c:order val="0"/>
          <c:tx>
            <c:v>jauge n°1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'G6'!$D$48:$J$48</c:f>
              <c:strCache>
                <c:ptCount val="5"/>
                <c:pt idx="1">
                  <c:v>00/01/00</c:v>
                </c:pt>
                <c:pt idx="2">
                  <c:v>00/01/00</c:v>
                </c:pt>
                <c:pt idx="3">
                  <c:v>00/01/00</c:v>
                </c:pt>
                <c:pt idx="4">
                  <c:v>00/01/00</c:v>
                </c:pt>
              </c:strCache>
            </c:strRef>
          </c:cat>
          <c:val>
            <c:numRef>
              <c:f>'G6'!$D$49:$J$49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30A3-42FF-8F83-829DDFE0DA28}"/>
            </c:ext>
          </c:extLst>
        </c:ser>
        <c:ser>
          <c:idx val="1"/>
          <c:order val="1"/>
          <c:tx>
            <c:v>jauge n°2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'G6'!$D$48:$J$48</c:f>
              <c:strCache>
                <c:ptCount val="5"/>
                <c:pt idx="1">
                  <c:v>00/01/00</c:v>
                </c:pt>
                <c:pt idx="2">
                  <c:v>00/01/00</c:v>
                </c:pt>
                <c:pt idx="3">
                  <c:v>00/01/00</c:v>
                </c:pt>
                <c:pt idx="4">
                  <c:v>00/01/00</c:v>
                </c:pt>
              </c:strCache>
            </c:strRef>
          </c:cat>
          <c:val>
            <c:numRef>
              <c:f>'G6'!$D$50:$J$50</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30A3-42FF-8F83-829DDFE0DA28}"/>
            </c:ext>
          </c:extLst>
        </c:ser>
        <c:ser>
          <c:idx val="2"/>
          <c:order val="2"/>
          <c:tx>
            <c:v>jauge n°3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'G6'!$D$48:$J$48</c:f>
              <c:strCache>
                <c:ptCount val="5"/>
                <c:pt idx="1">
                  <c:v>00/01/00</c:v>
                </c:pt>
                <c:pt idx="2">
                  <c:v>00/01/00</c:v>
                </c:pt>
                <c:pt idx="3">
                  <c:v>00/01/00</c:v>
                </c:pt>
                <c:pt idx="4">
                  <c:v>00/01/00</c:v>
                </c:pt>
              </c:strCache>
            </c:strRef>
          </c:cat>
          <c:val>
            <c:numRef>
              <c:f>'G6'!$D$51:$J$51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30A3-42FF-8F83-829DDFE0DA28}"/>
            </c:ext>
          </c:extLst>
        </c:ser>
        <c:ser>
          <c:idx val="3"/>
          <c:order val="3"/>
          <c:tx>
            <c:v>jauge n°4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'G6'!$D$48:$J$48</c:f>
              <c:strCache>
                <c:ptCount val="5"/>
                <c:pt idx="1">
                  <c:v>00/01/00</c:v>
                </c:pt>
                <c:pt idx="2">
                  <c:v>00/01/00</c:v>
                </c:pt>
                <c:pt idx="3">
                  <c:v>00/01/00</c:v>
                </c:pt>
                <c:pt idx="4">
                  <c:v>00/01/00</c:v>
                </c:pt>
              </c:strCache>
            </c:strRef>
          </c:cat>
          <c:val>
            <c:numRef>
              <c:f>'G6'!$D$52:$J$52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3-30A3-42FF-8F83-829DDFE0DA28}"/>
            </c:ext>
          </c:extLst>
        </c:ser>
        <c:ser>
          <c:idx val="4"/>
          <c:order val="4"/>
          <c:tx>
            <c:v>jauge n°5</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'G6'!$D$48:$J$48</c:f>
              <c:strCache>
                <c:ptCount val="5"/>
                <c:pt idx="1">
                  <c:v>00/01/00</c:v>
                </c:pt>
                <c:pt idx="2">
                  <c:v>00/01/00</c:v>
                </c:pt>
                <c:pt idx="3">
                  <c:v>00/01/00</c:v>
                </c:pt>
                <c:pt idx="4">
                  <c:v>00/01/00</c:v>
                </c:pt>
              </c:strCache>
            </c:strRef>
          </c:cat>
          <c:val>
            <c:numRef>
              <c:f>'G6'!$D$53:$J$53</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4-30A3-42FF-8F83-829DDFE0DA28}"/>
            </c:ext>
          </c:extLst>
        </c:ser>
        <c:dLbls>
          <c:showLegendKey val="0"/>
          <c:showVal val="0"/>
          <c:showCatName val="0"/>
          <c:showSerName val="0"/>
          <c:showPercent val="0"/>
          <c:showBubbleSize val="0"/>
        </c:dLbls>
        <c:marker val="1"/>
        <c:smooth val="0"/>
        <c:axId val="1321427152"/>
        <c:axId val="1321427984"/>
      </c:lineChart>
      <c:catAx>
        <c:axId val="1321427152"/>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427984"/>
        <c:crosses val="autoZero"/>
        <c:auto val="1"/>
        <c:lblAlgn val="ctr"/>
        <c:lblOffset val="100"/>
        <c:noMultiLvlLbl val="0"/>
      </c:catAx>
      <c:valAx>
        <c:axId val="1321427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427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0"/>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Evolution de l'ouverture en 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018129636938967"/>
          <c:y val="0.13939319571131806"/>
          <c:w val="0.92124293084054143"/>
          <c:h val="0.60700189143617744"/>
        </c:manualLayout>
      </c:layout>
      <c:lineChart>
        <c:grouping val="standard"/>
        <c:varyColors val="0"/>
        <c:ser>
          <c:idx val="0"/>
          <c:order val="0"/>
          <c:tx>
            <c:v>jauge n°1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'G6 (exemple)'!$D$40:$K$40</c:f>
              <c:strCache>
                <c:ptCount val="5"/>
                <c:pt idx="0">
                  <c:v>14/07/21</c:v>
                </c:pt>
                <c:pt idx="1">
                  <c:v>25/08/21</c:v>
                </c:pt>
                <c:pt idx="2">
                  <c:v>17/09/21</c:v>
                </c:pt>
                <c:pt idx="3">
                  <c:v>16/12/21</c:v>
                </c:pt>
                <c:pt idx="4">
                  <c:v>17/01/22</c:v>
                </c:pt>
              </c:strCache>
            </c:strRef>
          </c:cat>
          <c:val>
            <c:numRef>
              <c:f>'G6 (exemple)'!$D$41:$K$41</c:f>
              <c:numCache>
                <c:formatCode>0.0</c:formatCode>
                <c:ptCount val="8"/>
                <c:pt idx="0">
                  <c:v>0</c:v>
                </c:pt>
                <c:pt idx="1">
                  <c:v>-9.5143181383674502E-2</c:v>
                </c:pt>
                <c:pt idx="2">
                  <c:v>0.51495568649692203</c:v>
                </c:pt>
                <c:pt idx="3">
                  <c:v>-0.77525063061155386</c:v>
                </c:pt>
                <c:pt idx="4">
                  <c:v>0.99610736016995816</c:v>
                </c:pt>
                <c:pt idx="5">
                  <c:v>0</c:v>
                </c:pt>
                <c:pt idx="6">
                  <c:v>0</c:v>
                </c:pt>
                <c:pt idx="7">
                  <c:v>0</c:v>
                </c:pt>
              </c:numCache>
            </c:numRef>
          </c:val>
          <c:smooth val="0"/>
          <c:extLst>
            <c:ext xmlns:c16="http://schemas.microsoft.com/office/drawing/2014/chart" uri="{C3380CC4-5D6E-409C-BE32-E72D297353CC}">
              <c16:uniqueId val="{00000000-3FA9-4607-B540-F8C898E5A479}"/>
            </c:ext>
          </c:extLst>
        </c:ser>
        <c:ser>
          <c:idx val="1"/>
          <c:order val="1"/>
          <c:tx>
            <c:v>jauge n°2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'G6 (exemple)'!$D$40:$K$40</c:f>
              <c:strCache>
                <c:ptCount val="5"/>
                <c:pt idx="0">
                  <c:v>14/07/21</c:v>
                </c:pt>
                <c:pt idx="1">
                  <c:v>25/08/21</c:v>
                </c:pt>
                <c:pt idx="2">
                  <c:v>17/09/21</c:v>
                </c:pt>
                <c:pt idx="3">
                  <c:v>16/12/21</c:v>
                </c:pt>
                <c:pt idx="4">
                  <c:v>17/01/22</c:v>
                </c:pt>
              </c:strCache>
            </c:strRef>
          </c:cat>
          <c:val>
            <c:numRef>
              <c:f>'G6 (exemple)'!$D$42:$K$42</c:f>
              <c:numCache>
                <c:formatCode>0.0</c:formatCode>
                <c:ptCount val="8"/>
                <c:pt idx="0">
                  <c:v>0</c:v>
                </c:pt>
                <c:pt idx="1">
                  <c:v>0.40308882807059554</c:v>
                </c:pt>
                <c:pt idx="2">
                  <c:v>0.92198855042329164</c:v>
                </c:pt>
                <c:pt idx="3">
                  <c:v>1.8296961434118142</c:v>
                </c:pt>
                <c:pt idx="4">
                  <c:v>3.7810299081183167</c:v>
                </c:pt>
                <c:pt idx="5">
                  <c:v>0</c:v>
                </c:pt>
                <c:pt idx="6">
                  <c:v>0</c:v>
                </c:pt>
                <c:pt idx="7">
                  <c:v>0</c:v>
                </c:pt>
              </c:numCache>
            </c:numRef>
          </c:val>
          <c:smooth val="0"/>
          <c:extLst>
            <c:ext xmlns:c16="http://schemas.microsoft.com/office/drawing/2014/chart" uri="{C3380CC4-5D6E-409C-BE32-E72D297353CC}">
              <c16:uniqueId val="{00000001-3FA9-4607-B540-F8C898E5A479}"/>
            </c:ext>
          </c:extLst>
        </c:ser>
        <c:ser>
          <c:idx val="2"/>
          <c:order val="2"/>
          <c:tx>
            <c:v>jauge n°3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'G6 (exemple)'!$D$40:$K$40</c:f>
              <c:strCache>
                <c:ptCount val="5"/>
                <c:pt idx="0">
                  <c:v>14/07/21</c:v>
                </c:pt>
                <c:pt idx="1">
                  <c:v>25/08/21</c:v>
                </c:pt>
                <c:pt idx="2">
                  <c:v>17/09/21</c:v>
                </c:pt>
                <c:pt idx="3">
                  <c:v>16/12/21</c:v>
                </c:pt>
                <c:pt idx="4">
                  <c:v>17/01/22</c:v>
                </c:pt>
              </c:strCache>
            </c:strRef>
          </c:cat>
          <c:val>
            <c:numRef>
              <c:f>'G6 (exemple)'!$D$43:$K$43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3FA9-4607-B540-F8C898E5A479}"/>
            </c:ext>
          </c:extLst>
        </c:ser>
        <c:ser>
          <c:idx val="3"/>
          <c:order val="3"/>
          <c:tx>
            <c:v>jauge n°4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'G6 (exemple)'!$D$40:$K$40</c:f>
              <c:strCache>
                <c:ptCount val="5"/>
                <c:pt idx="0">
                  <c:v>14/07/21</c:v>
                </c:pt>
                <c:pt idx="1">
                  <c:v>25/08/21</c:v>
                </c:pt>
                <c:pt idx="2">
                  <c:v>17/09/21</c:v>
                </c:pt>
                <c:pt idx="3">
                  <c:v>16/12/21</c:v>
                </c:pt>
                <c:pt idx="4">
                  <c:v>17/01/22</c:v>
                </c:pt>
              </c:strCache>
            </c:strRef>
          </c:cat>
          <c:val>
            <c:numRef>
              <c:f>'G6 (exemple)'!$D$44:$K$44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3FA9-4607-B540-F8C898E5A479}"/>
            </c:ext>
          </c:extLst>
        </c:ser>
        <c:ser>
          <c:idx val="4"/>
          <c:order val="4"/>
          <c:tx>
            <c:v>jauge n°5</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'G6 (exemple)'!$D$40:$K$40</c:f>
              <c:strCache>
                <c:ptCount val="5"/>
                <c:pt idx="0">
                  <c:v>14/07/21</c:v>
                </c:pt>
                <c:pt idx="1">
                  <c:v>25/08/21</c:v>
                </c:pt>
                <c:pt idx="2">
                  <c:v>17/09/21</c:v>
                </c:pt>
                <c:pt idx="3">
                  <c:v>16/12/21</c:v>
                </c:pt>
                <c:pt idx="4">
                  <c:v>17/01/22</c:v>
                </c:pt>
              </c:strCache>
            </c:strRef>
          </c:cat>
          <c:val>
            <c:numRef>
              <c:f>'G6 (exemple)'!$D$45:$K$45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3FA9-4607-B540-F8C898E5A479}"/>
            </c:ext>
          </c:extLst>
        </c:ser>
        <c:dLbls>
          <c:showLegendKey val="0"/>
          <c:showVal val="0"/>
          <c:showCatName val="0"/>
          <c:showSerName val="0"/>
          <c:showPercent val="0"/>
          <c:showBubbleSize val="0"/>
        </c:dLbls>
        <c:marker val="1"/>
        <c:smooth val="0"/>
        <c:axId val="1321427152"/>
        <c:axId val="1321427984"/>
      </c:lineChart>
      <c:dateAx>
        <c:axId val="1321427152"/>
        <c:scaling>
          <c:orientation val="minMax"/>
        </c:scaling>
        <c:delete val="0"/>
        <c:axPos val="b"/>
        <c:numFmt formatCode="dd/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427984"/>
        <c:crosses val="autoZero"/>
        <c:auto val="1"/>
        <c:lblOffset val="100"/>
        <c:baseTimeUnit val="days"/>
      </c:dateAx>
      <c:valAx>
        <c:axId val="1321427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427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0"/>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Evolution de l'ouverture en 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018129636938967"/>
          <c:y val="0.155687352640242"/>
          <c:w val="0.92124293084054143"/>
          <c:h val="0.59070777169802924"/>
        </c:manualLayout>
      </c:layout>
      <c:lineChart>
        <c:grouping val="standard"/>
        <c:varyColors val="0"/>
        <c:ser>
          <c:idx val="0"/>
          <c:order val="0"/>
          <c:tx>
            <c:v>jauge n°1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'G6 (exemple)'!$D$48:$J$48</c:f>
              <c:strCache>
                <c:ptCount val="5"/>
                <c:pt idx="0">
                  <c:v>14/07/21</c:v>
                </c:pt>
                <c:pt idx="1">
                  <c:v>25/08/21</c:v>
                </c:pt>
                <c:pt idx="2">
                  <c:v>17/09/21</c:v>
                </c:pt>
                <c:pt idx="3">
                  <c:v>16/12/21</c:v>
                </c:pt>
                <c:pt idx="4">
                  <c:v>17/01/22</c:v>
                </c:pt>
              </c:strCache>
            </c:strRef>
          </c:cat>
          <c:val>
            <c:numRef>
              <c:f>'G6 (exemple)'!$D$49:$J$49</c:f>
              <c:numCache>
                <c:formatCode>0.0</c:formatCode>
                <c:ptCount val="7"/>
                <c:pt idx="0">
                  <c:v>0</c:v>
                </c:pt>
                <c:pt idx="1">
                  <c:v>0.33440440557843826</c:v>
                </c:pt>
                <c:pt idx="2">
                  <c:v>1.6824119805541307</c:v>
                </c:pt>
                <c:pt idx="3">
                  <c:v>0</c:v>
                </c:pt>
                <c:pt idx="4">
                  <c:v>1.6928834244165005</c:v>
                </c:pt>
                <c:pt idx="5">
                  <c:v>0</c:v>
                </c:pt>
                <c:pt idx="6">
                  <c:v>0</c:v>
                </c:pt>
              </c:numCache>
            </c:numRef>
          </c:val>
          <c:smooth val="0"/>
          <c:extLst>
            <c:ext xmlns:c16="http://schemas.microsoft.com/office/drawing/2014/chart" uri="{C3380CC4-5D6E-409C-BE32-E72D297353CC}">
              <c16:uniqueId val="{00000000-093E-49C3-9FFC-3D61F7F97641}"/>
            </c:ext>
          </c:extLst>
        </c:ser>
        <c:ser>
          <c:idx val="1"/>
          <c:order val="1"/>
          <c:tx>
            <c:v>jauge n°2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'G6 (exemple)'!$D$48:$J$48</c:f>
              <c:strCache>
                <c:ptCount val="5"/>
                <c:pt idx="0">
                  <c:v>14/07/21</c:v>
                </c:pt>
                <c:pt idx="1">
                  <c:v>25/08/21</c:v>
                </c:pt>
                <c:pt idx="2">
                  <c:v>17/09/21</c:v>
                </c:pt>
                <c:pt idx="3">
                  <c:v>16/12/21</c:v>
                </c:pt>
                <c:pt idx="4">
                  <c:v>17/01/22</c:v>
                </c:pt>
              </c:strCache>
            </c:strRef>
          </c:cat>
          <c:val>
            <c:numRef>
              <c:f>'G6 (exemple)'!$D$50:$J$50</c:f>
              <c:numCache>
                <c:formatCode>0.0</c:formatCode>
                <c:ptCount val="7"/>
                <c:pt idx="0">
                  <c:v>0</c:v>
                </c:pt>
                <c:pt idx="1">
                  <c:v>0.67369161875329941</c:v>
                </c:pt>
                <c:pt idx="2">
                  <c:v>1.3543314928971106</c:v>
                </c:pt>
                <c:pt idx="3">
                  <c:v>0</c:v>
                </c:pt>
                <c:pt idx="4">
                  <c:v>2.4432178152653252</c:v>
                </c:pt>
                <c:pt idx="5">
                  <c:v>0</c:v>
                </c:pt>
                <c:pt idx="6">
                  <c:v>0</c:v>
                </c:pt>
              </c:numCache>
            </c:numRef>
          </c:val>
          <c:smooth val="0"/>
          <c:extLst>
            <c:ext xmlns:c16="http://schemas.microsoft.com/office/drawing/2014/chart" uri="{C3380CC4-5D6E-409C-BE32-E72D297353CC}">
              <c16:uniqueId val="{00000001-093E-49C3-9FFC-3D61F7F97641}"/>
            </c:ext>
          </c:extLst>
        </c:ser>
        <c:ser>
          <c:idx val="2"/>
          <c:order val="2"/>
          <c:tx>
            <c:v>jauge n°3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'G6 (exemple)'!$D$48:$J$48</c:f>
              <c:strCache>
                <c:ptCount val="5"/>
                <c:pt idx="0">
                  <c:v>14/07/21</c:v>
                </c:pt>
                <c:pt idx="1">
                  <c:v>25/08/21</c:v>
                </c:pt>
                <c:pt idx="2">
                  <c:v>17/09/21</c:v>
                </c:pt>
                <c:pt idx="3">
                  <c:v>16/12/21</c:v>
                </c:pt>
                <c:pt idx="4">
                  <c:v>17/01/22</c:v>
                </c:pt>
              </c:strCache>
            </c:strRef>
          </c:cat>
          <c:val>
            <c:numRef>
              <c:f>'G6 (exemple)'!$D$51:$J$51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093E-49C3-9FFC-3D61F7F97641}"/>
            </c:ext>
          </c:extLst>
        </c:ser>
        <c:ser>
          <c:idx val="3"/>
          <c:order val="3"/>
          <c:tx>
            <c:v>jauge n°4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'G6 (exemple)'!$D$48:$J$48</c:f>
              <c:strCache>
                <c:ptCount val="5"/>
                <c:pt idx="0">
                  <c:v>14/07/21</c:v>
                </c:pt>
                <c:pt idx="1">
                  <c:v>25/08/21</c:v>
                </c:pt>
                <c:pt idx="2">
                  <c:v>17/09/21</c:v>
                </c:pt>
                <c:pt idx="3">
                  <c:v>16/12/21</c:v>
                </c:pt>
                <c:pt idx="4">
                  <c:v>17/01/22</c:v>
                </c:pt>
              </c:strCache>
            </c:strRef>
          </c:cat>
          <c:val>
            <c:numRef>
              <c:f>'G6 (exemple)'!$D$52:$J$52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3-093E-49C3-9FFC-3D61F7F97641}"/>
            </c:ext>
          </c:extLst>
        </c:ser>
        <c:ser>
          <c:idx val="4"/>
          <c:order val="4"/>
          <c:tx>
            <c:v>jauge n°5</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'G6 (exemple)'!$D$48:$J$48</c:f>
              <c:strCache>
                <c:ptCount val="5"/>
                <c:pt idx="0">
                  <c:v>14/07/21</c:v>
                </c:pt>
                <c:pt idx="1">
                  <c:v>25/08/21</c:v>
                </c:pt>
                <c:pt idx="2">
                  <c:v>17/09/21</c:v>
                </c:pt>
                <c:pt idx="3">
                  <c:v>16/12/21</c:v>
                </c:pt>
                <c:pt idx="4">
                  <c:v>17/01/22</c:v>
                </c:pt>
              </c:strCache>
            </c:strRef>
          </c:cat>
          <c:val>
            <c:numRef>
              <c:f>'G6 (exemple)'!$D$53:$J$53</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4-093E-49C3-9FFC-3D61F7F97641}"/>
            </c:ext>
          </c:extLst>
        </c:ser>
        <c:dLbls>
          <c:showLegendKey val="0"/>
          <c:showVal val="0"/>
          <c:showCatName val="0"/>
          <c:showSerName val="0"/>
          <c:showPercent val="0"/>
          <c:showBubbleSize val="0"/>
        </c:dLbls>
        <c:marker val="1"/>
        <c:smooth val="0"/>
        <c:axId val="1321427152"/>
        <c:axId val="1321427984"/>
      </c:lineChart>
      <c:dateAx>
        <c:axId val="1321427152"/>
        <c:scaling>
          <c:orientation val="minMax"/>
        </c:scaling>
        <c:delete val="0"/>
        <c:axPos val="b"/>
        <c:numFmt formatCode="dd/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427984"/>
        <c:crosses val="autoZero"/>
        <c:auto val="1"/>
        <c:lblOffset val="100"/>
        <c:baseTimeUnit val="days"/>
      </c:dateAx>
      <c:valAx>
        <c:axId val="1321427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427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0"/>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jauges.fr"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hyperlink" Target="https://www.saugnac-jauges.fr" TargetMode="External"/><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hyperlink" Target="https://www.saugnac-jauges.fr"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4</xdr:row>
      <xdr:rowOff>72111</xdr:rowOff>
    </xdr:from>
    <xdr:to>
      <xdr:col>2</xdr:col>
      <xdr:colOff>8467726</xdr:colOff>
      <xdr:row>36</xdr:row>
      <xdr:rowOff>84929</xdr:rowOff>
    </xdr:to>
    <xdr:pic>
      <xdr:nvPicPr>
        <xdr:cNvPr id="7" name="Image 6">
          <a:extLst>
            <a:ext uri="{FF2B5EF4-FFF2-40B4-BE49-F238E27FC236}">
              <a16:creationId xmlns:a16="http://schemas.microsoft.com/office/drawing/2014/main" id="{F65EEE9E-B9C7-E623-9A5D-0CEF370644CE}"/>
            </a:ext>
          </a:extLst>
        </xdr:cNvPr>
        <xdr:cNvPicPr>
          <a:picLocks noChangeAspect="1"/>
        </xdr:cNvPicPr>
      </xdr:nvPicPr>
      <xdr:blipFill>
        <a:blip xmlns:r="http://schemas.openxmlformats.org/officeDocument/2006/relationships" r:embed="rId1"/>
        <a:stretch>
          <a:fillRect/>
        </a:stretch>
      </xdr:blipFill>
      <xdr:spPr>
        <a:xfrm>
          <a:off x="200026" y="2691486"/>
          <a:ext cx="10382250" cy="6108818"/>
        </a:xfrm>
        <a:prstGeom prst="rect">
          <a:avLst/>
        </a:prstGeom>
      </xdr:spPr>
    </xdr:pic>
    <xdr:clientData/>
  </xdr:twoCellAnchor>
  <xdr:twoCellAnchor>
    <xdr:from>
      <xdr:col>2</xdr:col>
      <xdr:colOff>2133600</xdr:colOff>
      <xdr:row>6</xdr:row>
      <xdr:rowOff>133350</xdr:rowOff>
    </xdr:from>
    <xdr:to>
      <xdr:col>2</xdr:col>
      <xdr:colOff>2457450</xdr:colOff>
      <xdr:row>8</xdr:row>
      <xdr:rowOff>45839</xdr:rowOff>
    </xdr:to>
    <xdr:sp macro="" textlink="">
      <xdr:nvSpPr>
        <xdr:cNvPr id="3" name="Ellipse 2">
          <a:extLst>
            <a:ext uri="{FF2B5EF4-FFF2-40B4-BE49-F238E27FC236}">
              <a16:creationId xmlns:a16="http://schemas.microsoft.com/office/drawing/2014/main" id="{3A8AD2D1-6F9C-4BAD-BAD8-C045A5834477}"/>
            </a:ext>
          </a:extLst>
        </xdr:cNvPr>
        <xdr:cNvSpPr/>
      </xdr:nvSpPr>
      <xdr:spPr>
        <a:xfrm>
          <a:off x="4248150" y="322897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2</a:t>
          </a:r>
        </a:p>
      </xdr:txBody>
    </xdr:sp>
    <xdr:clientData/>
  </xdr:twoCellAnchor>
  <xdr:twoCellAnchor>
    <xdr:from>
      <xdr:col>1</xdr:col>
      <xdr:colOff>590550</xdr:colOff>
      <xdr:row>9</xdr:row>
      <xdr:rowOff>85725</xdr:rowOff>
    </xdr:from>
    <xdr:to>
      <xdr:col>1</xdr:col>
      <xdr:colOff>914400</xdr:colOff>
      <xdr:row>10</xdr:row>
      <xdr:rowOff>188714</xdr:rowOff>
    </xdr:to>
    <xdr:sp macro="" textlink="">
      <xdr:nvSpPr>
        <xdr:cNvPr id="4" name="Ellipse 3">
          <a:extLst>
            <a:ext uri="{FF2B5EF4-FFF2-40B4-BE49-F238E27FC236}">
              <a16:creationId xmlns:a16="http://schemas.microsoft.com/office/drawing/2014/main" id="{486700B1-DF7F-4AE4-A809-7D62D7ABD9AE}"/>
            </a:ext>
          </a:extLst>
        </xdr:cNvPr>
        <xdr:cNvSpPr/>
      </xdr:nvSpPr>
      <xdr:spPr>
        <a:xfrm>
          <a:off x="695325" y="365760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3</a:t>
          </a:r>
        </a:p>
      </xdr:txBody>
    </xdr:sp>
    <xdr:clientData/>
  </xdr:twoCellAnchor>
  <xdr:twoCellAnchor>
    <xdr:from>
      <xdr:col>0</xdr:col>
      <xdr:colOff>76297</xdr:colOff>
      <xdr:row>11</xdr:row>
      <xdr:rowOff>171450</xdr:rowOff>
    </xdr:from>
    <xdr:to>
      <xdr:col>1</xdr:col>
      <xdr:colOff>295372</xdr:colOff>
      <xdr:row>13</xdr:row>
      <xdr:rowOff>83939</xdr:rowOff>
    </xdr:to>
    <xdr:sp macro="" textlink="">
      <xdr:nvSpPr>
        <xdr:cNvPr id="5" name="Ellipse 4">
          <a:extLst>
            <a:ext uri="{FF2B5EF4-FFF2-40B4-BE49-F238E27FC236}">
              <a16:creationId xmlns:a16="http://schemas.microsoft.com/office/drawing/2014/main" id="{0BB5DACD-09CD-4C12-8187-98AE431AF7BB}"/>
            </a:ext>
          </a:extLst>
        </xdr:cNvPr>
        <xdr:cNvSpPr/>
      </xdr:nvSpPr>
      <xdr:spPr>
        <a:xfrm>
          <a:off x="76297" y="412432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4</a:t>
          </a:r>
        </a:p>
      </xdr:txBody>
    </xdr:sp>
    <xdr:clientData/>
  </xdr:twoCellAnchor>
  <xdr:twoCellAnchor>
    <xdr:from>
      <xdr:col>1</xdr:col>
      <xdr:colOff>714472</xdr:colOff>
      <xdr:row>16</xdr:row>
      <xdr:rowOff>123825</xdr:rowOff>
    </xdr:from>
    <xdr:to>
      <xdr:col>1</xdr:col>
      <xdr:colOff>1038322</xdr:colOff>
      <xdr:row>18</xdr:row>
      <xdr:rowOff>36314</xdr:rowOff>
    </xdr:to>
    <xdr:sp macro="" textlink="">
      <xdr:nvSpPr>
        <xdr:cNvPr id="6" name="Ellipse 5">
          <a:extLst>
            <a:ext uri="{FF2B5EF4-FFF2-40B4-BE49-F238E27FC236}">
              <a16:creationId xmlns:a16="http://schemas.microsoft.com/office/drawing/2014/main" id="{190FFB9E-4C2B-40BA-8591-6B4803AC18AC}"/>
            </a:ext>
          </a:extLst>
        </xdr:cNvPr>
        <xdr:cNvSpPr/>
      </xdr:nvSpPr>
      <xdr:spPr>
        <a:xfrm>
          <a:off x="819247" y="502920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5</a:t>
          </a:r>
        </a:p>
      </xdr:txBody>
    </xdr:sp>
    <xdr:clientData/>
  </xdr:twoCellAnchor>
  <xdr:twoCellAnchor>
    <xdr:from>
      <xdr:col>2</xdr:col>
      <xdr:colOff>1857375</xdr:colOff>
      <xdr:row>8</xdr:row>
      <xdr:rowOff>2859</xdr:rowOff>
    </xdr:from>
    <xdr:to>
      <xdr:col>2</xdr:col>
      <xdr:colOff>2181027</xdr:colOff>
      <xdr:row>9</xdr:row>
      <xdr:rowOff>0</xdr:rowOff>
    </xdr:to>
    <xdr:cxnSp macro="">
      <xdr:nvCxnSpPr>
        <xdr:cNvPr id="8" name="Connecteur droit avec flèche 7">
          <a:extLst>
            <a:ext uri="{FF2B5EF4-FFF2-40B4-BE49-F238E27FC236}">
              <a16:creationId xmlns:a16="http://schemas.microsoft.com/office/drawing/2014/main" id="{FED252CC-D9B7-483B-AA46-0115644AD1D7}"/>
            </a:ext>
          </a:extLst>
        </xdr:cNvPr>
        <xdr:cNvCxnSpPr>
          <a:stCxn id="3" idx="3"/>
        </xdr:cNvCxnSpPr>
      </xdr:nvCxnSpPr>
      <xdr:spPr>
        <a:xfrm flipH="1">
          <a:off x="3971925" y="3479484"/>
          <a:ext cx="323652" cy="1876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924123</xdr:colOff>
      <xdr:row>10</xdr:row>
      <xdr:rowOff>69534</xdr:rowOff>
    </xdr:from>
    <xdr:to>
      <xdr:col>1</xdr:col>
      <xdr:colOff>1085850</xdr:colOff>
      <xdr:row>11</xdr:row>
      <xdr:rowOff>123825</xdr:rowOff>
    </xdr:to>
    <xdr:cxnSp macro="">
      <xdr:nvCxnSpPr>
        <xdr:cNvPr id="9" name="Connecteur droit avec flèche 8">
          <a:extLst>
            <a:ext uri="{FF2B5EF4-FFF2-40B4-BE49-F238E27FC236}">
              <a16:creationId xmlns:a16="http://schemas.microsoft.com/office/drawing/2014/main" id="{0735CED1-24A7-4C73-A013-1C014F120A02}"/>
            </a:ext>
          </a:extLst>
        </xdr:cNvPr>
        <xdr:cNvCxnSpPr/>
      </xdr:nvCxnSpPr>
      <xdr:spPr>
        <a:xfrm>
          <a:off x="1028898" y="3831909"/>
          <a:ext cx="161727" cy="24479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257373</xdr:colOff>
      <xdr:row>13</xdr:row>
      <xdr:rowOff>69534</xdr:rowOff>
    </xdr:from>
    <xdr:to>
      <xdr:col>1</xdr:col>
      <xdr:colOff>419100</xdr:colOff>
      <xdr:row>14</xdr:row>
      <xdr:rowOff>123825</xdr:rowOff>
    </xdr:to>
    <xdr:cxnSp macro="">
      <xdr:nvCxnSpPr>
        <xdr:cNvPr id="13" name="Connecteur droit avec flèche 12">
          <a:extLst>
            <a:ext uri="{FF2B5EF4-FFF2-40B4-BE49-F238E27FC236}">
              <a16:creationId xmlns:a16="http://schemas.microsoft.com/office/drawing/2014/main" id="{123E4811-1DCC-47B4-9A81-AECA519FC1B2}"/>
            </a:ext>
          </a:extLst>
        </xdr:cNvPr>
        <xdr:cNvCxnSpPr/>
      </xdr:nvCxnSpPr>
      <xdr:spPr>
        <a:xfrm>
          <a:off x="362148" y="4403409"/>
          <a:ext cx="161727" cy="24479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962122</xdr:colOff>
      <xdr:row>15</xdr:row>
      <xdr:rowOff>133350</xdr:rowOff>
    </xdr:from>
    <xdr:to>
      <xdr:col>1</xdr:col>
      <xdr:colOff>1028700</xdr:colOff>
      <xdr:row>16</xdr:row>
      <xdr:rowOff>152400</xdr:rowOff>
    </xdr:to>
    <xdr:cxnSp macro="">
      <xdr:nvCxnSpPr>
        <xdr:cNvPr id="14" name="Connecteur droit avec flèche 13">
          <a:extLst>
            <a:ext uri="{FF2B5EF4-FFF2-40B4-BE49-F238E27FC236}">
              <a16:creationId xmlns:a16="http://schemas.microsoft.com/office/drawing/2014/main" id="{E43560BE-DB84-4C8B-A8B0-D030F6414348}"/>
            </a:ext>
          </a:extLst>
        </xdr:cNvPr>
        <xdr:cNvCxnSpPr/>
      </xdr:nvCxnSpPr>
      <xdr:spPr>
        <a:xfrm flipV="1">
          <a:off x="1066897" y="4848225"/>
          <a:ext cx="66578" cy="20955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xdr:col>
      <xdr:colOff>409575</xdr:colOff>
      <xdr:row>3</xdr:row>
      <xdr:rowOff>409575</xdr:rowOff>
    </xdr:from>
    <xdr:to>
      <xdr:col>1</xdr:col>
      <xdr:colOff>1743075</xdr:colOff>
      <xdr:row>3</xdr:row>
      <xdr:rowOff>990600</xdr:rowOff>
    </xdr:to>
    <xdr:pic>
      <xdr:nvPicPr>
        <xdr:cNvPr id="20" name="Image 19">
          <a:hlinkClick xmlns:r="http://schemas.openxmlformats.org/officeDocument/2006/relationships" r:id="rId2"/>
          <a:extLst>
            <a:ext uri="{FF2B5EF4-FFF2-40B4-BE49-F238E27FC236}">
              <a16:creationId xmlns:a16="http://schemas.microsoft.com/office/drawing/2014/main" id="{311AF213-611F-48D4-87C1-A8A6E490D0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4350" y="1028700"/>
          <a:ext cx="1333500" cy="581025"/>
        </a:xfrm>
        <a:prstGeom prst="rect">
          <a:avLst/>
        </a:prstGeom>
      </xdr:spPr>
    </xdr:pic>
    <xdr:clientData/>
  </xdr:twoCellAnchor>
  <xdr:twoCellAnchor>
    <xdr:from>
      <xdr:col>1</xdr:col>
      <xdr:colOff>790575</xdr:colOff>
      <xdr:row>11</xdr:row>
      <xdr:rowOff>85724</xdr:rowOff>
    </xdr:from>
    <xdr:to>
      <xdr:col>1</xdr:col>
      <xdr:colOff>1400175</xdr:colOff>
      <xdr:row>13</xdr:row>
      <xdr:rowOff>38099</xdr:rowOff>
    </xdr:to>
    <xdr:sp macro="" textlink="">
      <xdr:nvSpPr>
        <xdr:cNvPr id="12" name="Rectangle 11">
          <a:extLst>
            <a:ext uri="{FF2B5EF4-FFF2-40B4-BE49-F238E27FC236}">
              <a16:creationId xmlns:a16="http://schemas.microsoft.com/office/drawing/2014/main" id="{ADDCA6EA-0D39-3D85-D7DA-7D9489675DE6}"/>
            </a:ext>
          </a:extLst>
        </xdr:cNvPr>
        <xdr:cNvSpPr/>
      </xdr:nvSpPr>
      <xdr:spPr>
        <a:xfrm>
          <a:off x="895350" y="4038599"/>
          <a:ext cx="609600" cy="333375"/>
        </a:xfrm>
        <a:prstGeom prst="rect">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2</xdr:col>
      <xdr:colOff>809722</xdr:colOff>
      <xdr:row>16</xdr:row>
      <xdr:rowOff>76200</xdr:rowOff>
    </xdr:from>
    <xdr:to>
      <xdr:col>2</xdr:col>
      <xdr:colOff>1133572</xdr:colOff>
      <xdr:row>17</xdr:row>
      <xdr:rowOff>179189</xdr:rowOff>
    </xdr:to>
    <xdr:sp macro="" textlink="">
      <xdr:nvSpPr>
        <xdr:cNvPr id="16" name="Ellipse 15">
          <a:extLst>
            <a:ext uri="{FF2B5EF4-FFF2-40B4-BE49-F238E27FC236}">
              <a16:creationId xmlns:a16="http://schemas.microsoft.com/office/drawing/2014/main" id="{AFC7D63C-5166-4EBC-A8BD-17EAAA1EDCC7}"/>
            </a:ext>
          </a:extLst>
        </xdr:cNvPr>
        <xdr:cNvSpPr/>
      </xdr:nvSpPr>
      <xdr:spPr>
        <a:xfrm>
          <a:off x="2924272" y="517207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6</a:t>
          </a:r>
        </a:p>
      </xdr:txBody>
    </xdr:sp>
    <xdr:clientData/>
  </xdr:twoCellAnchor>
  <xdr:twoCellAnchor>
    <xdr:from>
      <xdr:col>1</xdr:col>
      <xdr:colOff>1809750</xdr:colOff>
      <xdr:row>17</xdr:row>
      <xdr:rowOff>32445</xdr:rowOff>
    </xdr:from>
    <xdr:to>
      <xdr:col>2</xdr:col>
      <xdr:colOff>809722</xdr:colOff>
      <xdr:row>19</xdr:row>
      <xdr:rowOff>47625</xdr:rowOff>
    </xdr:to>
    <xdr:cxnSp macro="">
      <xdr:nvCxnSpPr>
        <xdr:cNvPr id="17" name="Connecteur droit avec flèche 16">
          <a:extLst>
            <a:ext uri="{FF2B5EF4-FFF2-40B4-BE49-F238E27FC236}">
              <a16:creationId xmlns:a16="http://schemas.microsoft.com/office/drawing/2014/main" id="{8B622FAF-40AE-47F3-B755-5B8361AA0C21}"/>
            </a:ext>
          </a:extLst>
        </xdr:cNvPr>
        <xdr:cNvCxnSpPr>
          <a:stCxn id="16" idx="2"/>
        </xdr:cNvCxnSpPr>
      </xdr:nvCxnSpPr>
      <xdr:spPr>
        <a:xfrm flipH="1">
          <a:off x="1914525" y="5318820"/>
          <a:ext cx="1009747" cy="39618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1162050</xdr:colOff>
      <xdr:row>17</xdr:row>
      <xdr:rowOff>76200</xdr:rowOff>
    </xdr:from>
    <xdr:to>
      <xdr:col>2</xdr:col>
      <xdr:colOff>3876675</xdr:colOff>
      <xdr:row>18</xdr:row>
      <xdr:rowOff>114300</xdr:rowOff>
    </xdr:to>
    <xdr:cxnSp macro="">
      <xdr:nvCxnSpPr>
        <xdr:cNvPr id="21" name="Connecteur droit avec flèche 20">
          <a:extLst>
            <a:ext uri="{FF2B5EF4-FFF2-40B4-BE49-F238E27FC236}">
              <a16:creationId xmlns:a16="http://schemas.microsoft.com/office/drawing/2014/main" id="{4B555EC3-DD96-4644-971F-1F038B36A40A}"/>
            </a:ext>
          </a:extLst>
        </xdr:cNvPr>
        <xdr:cNvCxnSpPr/>
      </xdr:nvCxnSpPr>
      <xdr:spPr>
        <a:xfrm>
          <a:off x="3276600" y="5362575"/>
          <a:ext cx="2714625" cy="22860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819151</xdr:colOff>
      <xdr:row>14</xdr:row>
      <xdr:rowOff>1</xdr:rowOff>
    </xdr:from>
    <xdr:to>
      <xdr:col>1</xdr:col>
      <xdr:colOff>1428751</xdr:colOff>
      <xdr:row>15</xdr:row>
      <xdr:rowOff>114301</xdr:rowOff>
    </xdr:to>
    <xdr:sp macro="" textlink="">
      <xdr:nvSpPr>
        <xdr:cNvPr id="18" name="Rectangle 17">
          <a:extLst>
            <a:ext uri="{FF2B5EF4-FFF2-40B4-BE49-F238E27FC236}">
              <a16:creationId xmlns:a16="http://schemas.microsoft.com/office/drawing/2014/main" id="{6267C3B3-714C-4307-AFE6-E5116CBD5ABF}"/>
            </a:ext>
          </a:extLst>
        </xdr:cNvPr>
        <xdr:cNvSpPr/>
      </xdr:nvSpPr>
      <xdr:spPr>
        <a:xfrm>
          <a:off x="923926" y="4524376"/>
          <a:ext cx="609600" cy="304800"/>
        </a:xfrm>
        <a:prstGeom prst="rect">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1</xdr:col>
      <xdr:colOff>1990725</xdr:colOff>
      <xdr:row>18</xdr:row>
      <xdr:rowOff>9525</xdr:rowOff>
    </xdr:from>
    <xdr:to>
      <xdr:col>2</xdr:col>
      <xdr:colOff>876300</xdr:colOff>
      <xdr:row>25</xdr:row>
      <xdr:rowOff>161925</xdr:rowOff>
    </xdr:to>
    <xdr:cxnSp macro="">
      <xdr:nvCxnSpPr>
        <xdr:cNvPr id="26" name="Connecteur droit avec flèche 25">
          <a:extLst>
            <a:ext uri="{FF2B5EF4-FFF2-40B4-BE49-F238E27FC236}">
              <a16:creationId xmlns:a16="http://schemas.microsoft.com/office/drawing/2014/main" id="{967598F2-59F6-4CA1-819A-6B0B96EBF82B}"/>
            </a:ext>
          </a:extLst>
        </xdr:cNvPr>
        <xdr:cNvCxnSpPr/>
      </xdr:nvCxnSpPr>
      <xdr:spPr>
        <a:xfrm flipH="1">
          <a:off x="2095500" y="5486400"/>
          <a:ext cx="895350" cy="148590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1</xdr:row>
      <xdr:rowOff>9525</xdr:rowOff>
    </xdr:from>
    <xdr:to>
      <xdr:col>4</xdr:col>
      <xdr:colOff>257175</xdr:colOff>
      <xdr:row>1</xdr:row>
      <xdr:rowOff>590550</xdr:rowOff>
    </xdr:to>
    <xdr:pic>
      <xdr:nvPicPr>
        <xdr:cNvPr id="2" name="Image 1">
          <a:hlinkClick xmlns:r="http://schemas.openxmlformats.org/officeDocument/2006/relationships" r:id="rId1"/>
          <a:extLst>
            <a:ext uri="{FF2B5EF4-FFF2-40B4-BE49-F238E27FC236}">
              <a16:creationId xmlns:a16="http://schemas.microsoft.com/office/drawing/2014/main" id="{D7784CE4-32D9-4151-85E3-853CCF1E1B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8125" y="85725"/>
          <a:ext cx="1333500" cy="581025"/>
        </a:xfrm>
        <a:prstGeom prst="rect">
          <a:avLst/>
        </a:prstGeom>
      </xdr:spPr>
    </xdr:pic>
    <xdr:clientData/>
  </xdr:twoCellAnchor>
  <xdr:twoCellAnchor>
    <xdr:from>
      <xdr:col>19</xdr:col>
      <xdr:colOff>120651</xdr:colOff>
      <xdr:row>4</xdr:row>
      <xdr:rowOff>123825</xdr:rowOff>
    </xdr:from>
    <xdr:to>
      <xdr:col>25</xdr:col>
      <xdr:colOff>1095375</xdr:colOff>
      <xdr:row>19</xdr:row>
      <xdr:rowOff>152399</xdr:rowOff>
    </xdr:to>
    <xdr:graphicFrame macro="">
      <xdr:nvGraphicFramePr>
        <xdr:cNvPr id="3" name="Graphique 2">
          <a:extLst>
            <a:ext uri="{FF2B5EF4-FFF2-40B4-BE49-F238E27FC236}">
              <a16:creationId xmlns:a16="http://schemas.microsoft.com/office/drawing/2014/main" id="{78539E17-170D-4A55-ABD3-607C129EA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133350</xdr:colOff>
      <xdr:row>20</xdr:row>
      <xdr:rowOff>171449</xdr:rowOff>
    </xdr:from>
    <xdr:to>
      <xdr:col>25</xdr:col>
      <xdr:colOff>1095375</xdr:colOff>
      <xdr:row>57</xdr:row>
      <xdr:rowOff>66674</xdr:rowOff>
    </xdr:to>
    <xdr:graphicFrame macro="">
      <xdr:nvGraphicFramePr>
        <xdr:cNvPr id="4" name="Graphique 3">
          <a:extLst>
            <a:ext uri="{FF2B5EF4-FFF2-40B4-BE49-F238E27FC236}">
              <a16:creationId xmlns:a16="http://schemas.microsoft.com/office/drawing/2014/main" id="{55876215-A9AD-4BD5-8C69-92A78BF3FD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9525</xdr:rowOff>
    </xdr:from>
    <xdr:to>
      <xdr:col>4</xdr:col>
      <xdr:colOff>257175</xdr:colOff>
      <xdr:row>1</xdr:row>
      <xdr:rowOff>590550</xdr:rowOff>
    </xdr:to>
    <xdr:pic>
      <xdr:nvPicPr>
        <xdr:cNvPr id="3" name="Image 2">
          <a:hlinkClick xmlns:r="http://schemas.openxmlformats.org/officeDocument/2006/relationships" r:id="rId1"/>
          <a:extLst>
            <a:ext uri="{FF2B5EF4-FFF2-40B4-BE49-F238E27FC236}">
              <a16:creationId xmlns:a16="http://schemas.microsoft.com/office/drawing/2014/main" id="{04905D3A-D03A-4C14-8448-49FD6C3D68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8125" y="85725"/>
          <a:ext cx="1333500" cy="581025"/>
        </a:xfrm>
        <a:prstGeom prst="rect">
          <a:avLst/>
        </a:prstGeom>
      </xdr:spPr>
    </xdr:pic>
    <xdr:clientData/>
  </xdr:twoCellAnchor>
  <xdr:twoCellAnchor>
    <xdr:from>
      <xdr:col>19</xdr:col>
      <xdr:colOff>120651</xdr:colOff>
      <xdr:row>4</xdr:row>
      <xdr:rowOff>123825</xdr:rowOff>
    </xdr:from>
    <xdr:to>
      <xdr:col>25</xdr:col>
      <xdr:colOff>1095375</xdr:colOff>
      <xdr:row>19</xdr:row>
      <xdr:rowOff>152399</xdr:rowOff>
    </xdr:to>
    <xdr:graphicFrame macro="">
      <xdr:nvGraphicFramePr>
        <xdr:cNvPr id="5" name="Graphique 4">
          <a:extLst>
            <a:ext uri="{FF2B5EF4-FFF2-40B4-BE49-F238E27FC236}">
              <a16:creationId xmlns:a16="http://schemas.microsoft.com/office/drawing/2014/main" id="{65B2675F-DA86-90EB-90F6-34D4B179FA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133350</xdr:colOff>
      <xdr:row>20</xdr:row>
      <xdr:rowOff>171449</xdr:rowOff>
    </xdr:from>
    <xdr:to>
      <xdr:col>25</xdr:col>
      <xdr:colOff>1095375</xdr:colOff>
      <xdr:row>57</xdr:row>
      <xdr:rowOff>66674</xdr:rowOff>
    </xdr:to>
    <xdr:graphicFrame macro="">
      <xdr:nvGraphicFramePr>
        <xdr:cNvPr id="4" name="Graphique 3">
          <a:extLst>
            <a:ext uri="{FF2B5EF4-FFF2-40B4-BE49-F238E27FC236}">
              <a16:creationId xmlns:a16="http://schemas.microsoft.com/office/drawing/2014/main" id="{02757FC3-191B-4F24-90ED-FB348CBA3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78793-4FE6-497A-A3FA-65E68E9963A0}">
  <sheetPr>
    <tabColor theme="4"/>
  </sheetPr>
  <dimension ref="B1:C4"/>
  <sheetViews>
    <sheetView showGridLines="0" workbookViewId="0">
      <selection activeCell="C4" sqref="C4"/>
    </sheetView>
  </sheetViews>
  <sheetFormatPr baseColWidth="10" defaultRowHeight="15" x14ac:dyDescent="0.25"/>
  <cols>
    <col min="1" max="1" width="1.5703125" customWidth="1"/>
    <col min="2" max="2" width="30.140625" customWidth="1"/>
    <col min="3" max="3" width="129.28515625" customWidth="1"/>
  </cols>
  <sheetData>
    <row r="1" spans="2:3" ht="9" customHeight="1" x14ac:dyDescent="0.25"/>
    <row r="2" spans="2:3" ht="23.25" customHeight="1" x14ac:dyDescent="0.25">
      <c r="B2" s="48" t="s">
        <v>3</v>
      </c>
      <c r="C2" s="49"/>
    </row>
    <row r="3" spans="2:3" ht="9" customHeight="1" x14ac:dyDescent="0.25"/>
    <row r="4" spans="2:3" ht="180" x14ac:dyDescent="0.25">
      <c r="C4" s="18" t="s">
        <v>27</v>
      </c>
    </row>
  </sheetData>
  <mergeCells count="1">
    <mergeCell ref="B2:C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0461-DC8E-43E2-8553-9921A3223558}">
  <sheetPr>
    <pageSetUpPr fitToPage="1"/>
  </sheetPr>
  <dimension ref="A1:Z56"/>
  <sheetViews>
    <sheetView showGridLines="0" tabSelected="1" zoomScaleNormal="100" workbookViewId="0">
      <selection activeCell="AE15" sqref="AE15"/>
    </sheetView>
  </sheetViews>
  <sheetFormatPr baseColWidth="10" defaultRowHeight="15" x14ac:dyDescent="0.25"/>
  <cols>
    <col min="1" max="1" width="2" style="3" customWidth="1"/>
    <col min="2" max="2" width="3.28515625" style="3" customWidth="1"/>
    <col min="3" max="3" width="8.7109375" style="3" customWidth="1"/>
    <col min="4" max="19" width="5.7109375" style="3" customWidth="1"/>
    <col min="20" max="25" width="11.42578125" style="3"/>
    <col min="26" max="26" width="16.85546875" style="3" customWidth="1"/>
    <col min="27" max="27" width="2.42578125" style="3" customWidth="1"/>
    <col min="28" max="16384" width="11.42578125" style="3"/>
  </cols>
  <sheetData>
    <row r="1" spans="2:26" ht="6" customHeight="1" thickBot="1" x14ac:dyDescent="0.3"/>
    <row r="2" spans="2:26" ht="53.25" customHeight="1" thickBot="1" x14ac:dyDescent="0.3">
      <c r="B2" s="65"/>
      <c r="C2" s="66"/>
      <c r="D2" s="66"/>
      <c r="E2" s="66"/>
      <c r="F2" s="67" t="s">
        <v>26</v>
      </c>
      <c r="G2" s="67"/>
      <c r="H2" s="67"/>
      <c r="I2" s="67"/>
      <c r="J2" s="67"/>
      <c r="K2" s="67"/>
      <c r="L2" s="67"/>
      <c r="M2" s="67"/>
      <c r="N2" s="67"/>
      <c r="O2" s="67"/>
      <c r="P2" s="67"/>
      <c r="Q2" s="67"/>
      <c r="R2" s="67"/>
      <c r="S2" s="67"/>
      <c r="T2" s="67"/>
      <c r="U2" s="67"/>
      <c r="V2" s="67"/>
      <c r="W2" s="67"/>
      <c r="X2" s="67"/>
      <c r="Y2" s="67"/>
      <c r="Z2" s="68"/>
    </row>
    <row r="3" spans="2:26" ht="12" customHeight="1" thickBot="1" x14ac:dyDescent="0.3"/>
    <row r="4" spans="2:26" s="4" customFormat="1" ht="25.5" customHeight="1" thickBot="1" x14ac:dyDescent="0.3">
      <c r="B4" s="48" t="s">
        <v>0</v>
      </c>
      <c r="C4" s="48"/>
      <c r="D4" s="48"/>
      <c r="E4" s="49"/>
      <c r="F4" s="69"/>
      <c r="G4" s="69"/>
      <c r="H4" s="69"/>
      <c r="I4" s="69"/>
      <c r="J4" s="69"/>
      <c r="K4" s="69"/>
      <c r="L4" s="69"/>
      <c r="M4" s="69"/>
      <c r="N4" s="69"/>
      <c r="O4" s="69"/>
      <c r="P4" s="69"/>
      <c r="Q4" s="69"/>
      <c r="R4" s="69"/>
      <c r="S4" s="69"/>
      <c r="T4" s="69"/>
      <c r="U4" s="69"/>
      <c r="V4" s="69"/>
      <c r="W4" s="69"/>
      <c r="X4" s="69"/>
      <c r="Y4" s="69"/>
      <c r="Z4" s="70"/>
    </row>
    <row r="5" spans="2:26" ht="15.75" thickBot="1" x14ac:dyDescent="0.3"/>
    <row r="6" spans="2:26" ht="16.5" thickBot="1" x14ac:dyDescent="0.3">
      <c r="B6" s="54" t="s">
        <v>28</v>
      </c>
      <c r="C6" s="55"/>
      <c r="D6" s="55"/>
      <c r="E6" s="55"/>
      <c r="F6" s="55"/>
      <c r="G6" s="55"/>
      <c r="H6" s="55"/>
      <c r="I6" s="55"/>
      <c r="J6" s="55"/>
      <c r="K6" s="55"/>
      <c r="L6" s="55"/>
      <c r="M6" s="55"/>
      <c r="N6" s="55"/>
      <c r="O6" s="55"/>
      <c r="P6" s="55"/>
      <c r="Q6" s="55"/>
      <c r="R6" s="55"/>
      <c r="S6" s="56"/>
    </row>
    <row r="7" spans="2:26" ht="15.75" thickBot="1" x14ac:dyDescent="0.3">
      <c r="B7" s="63" t="s">
        <v>1</v>
      </c>
      <c r="C7" s="64"/>
      <c r="D7" s="60"/>
      <c r="E7" s="61"/>
      <c r="F7" s="60"/>
      <c r="G7" s="61"/>
      <c r="H7" s="60"/>
      <c r="I7" s="61"/>
      <c r="J7" s="60"/>
      <c r="K7" s="61"/>
      <c r="L7" s="60"/>
      <c r="M7" s="61"/>
      <c r="N7" s="60"/>
      <c r="O7" s="61"/>
      <c r="P7" s="60"/>
      <c r="Q7" s="61"/>
      <c r="R7" s="62"/>
      <c r="S7" s="61"/>
    </row>
    <row r="8" spans="2:26" ht="15.75" thickBot="1" x14ac:dyDescent="0.3">
      <c r="B8" s="63" t="s">
        <v>4</v>
      </c>
      <c r="C8" s="64"/>
      <c r="D8" s="57"/>
      <c r="E8" s="58"/>
      <c r="F8" s="57"/>
      <c r="G8" s="58"/>
      <c r="H8" s="57"/>
      <c r="I8" s="58"/>
      <c r="J8" s="57"/>
      <c r="K8" s="58"/>
      <c r="L8" s="57"/>
      <c r="M8" s="58"/>
      <c r="N8" s="57"/>
      <c r="O8" s="58"/>
      <c r="P8" s="57"/>
      <c r="Q8" s="58"/>
      <c r="R8" s="59"/>
      <c r="S8" s="58"/>
    </row>
    <row r="9" spans="2:26" ht="15.75" thickBot="1" x14ac:dyDescent="0.3">
      <c r="B9" s="50" t="s">
        <v>14</v>
      </c>
      <c r="C9" s="51"/>
      <c r="D9" s="22" t="s">
        <v>12</v>
      </c>
      <c r="E9" s="23" t="s">
        <v>13</v>
      </c>
      <c r="F9" s="22" t="s">
        <v>12</v>
      </c>
      <c r="G9" s="23" t="s">
        <v>13</v>
      </c>
      <c r="H9" s="22" t="s">
        <v>12</v>
      </c>
      <c r="I9" s="23" t="s">
        <v>13</v>
      </c>
      <c r="J9" s="22" t="s">
        <v>12</v>
      </c>
      <c r="K9" s="23" t="s">
        <v>13</v>
      </c>
      <c r="L9" s="22" t="s">
        <v>12</v>
      </c>
      <c r="M9" s="23" t="s">
        <v>13</v>
      </c>
      <c r="N9" s="22" t="s">
        <v>12</v>
      </c>
      <c r="O9" s="23" t="s">
        <v>13</v>
      </c>
      <c r="P9" s="22" t="s">
        <v>12</v>
      </c>
      <c r="Q9" s="23" t="s">
        <v>13</v>
      </c>
      <c r="R9" s="24" t="s">
        <v>12</v>
      </c>
      <c r="S9" s="23" t="s">
        <v>13</v>
      </c>
    </row>
    <row r="10" spans="2:26" ht="15" customHeight="1" x14ac:dyDescent="0.25">
      <c r="B10" s="52" t="s">
        <v>5</v>
      </c>
      <c r="C10" s="19">
        <v>1</v>
      </c>
      <c r="D10" s="33"/>
      <c r="E10" s="34"/>
      <c r="F10" s="33"/>
      <c r="G10" s="34"/>
      <c r="H10" s="33"/>
      <c r="I10" s="34"/>
      <c r="J10" s="33"/>
      <c r="K10" s="34"/>
      <c r="L10" s="35"/>
      <c r="M10" s="34"/>
      <c r="N10" s="33"/>
      <c r="O10" s="34"/>
      <c r="P10" s="33"/>
      <c r="Q10" s="34"/>
      <c r="R10" s="33"/>
      <c r="S10" s="34"/>
    </row>
    <row r="11" spans="2:26" x14ac:dyDescent="0.25">
      <c r="B11" s="52"/>
      <c r="C11" s="20">
        <v>2</v>
      </c>
      <c r="D11" s="36"/>
      <c r="E11" s="37"/>
      <c r="F11" s="36"/>
      <c r="G11" s="37"/>
      <c r="H11" s="36"/>
      <c r="I11" s="37"/>
      <c r="J11" s="36"/>
      <c r="K11" s="37"/>
      <c r="L11" s="38"/>
      <c r="M11" s="37"/>
      <c r="N11" s="38"/>
      <c r="O11" s="37"/>
      <c r="P11" s="38"/>
      <c r="Q11" s="37"/>
      <c r="R11" s="39"/>
      <c r="S11" s="37"/>
    </row>
    <row r="12" spans="2:26" x14ac:dyDescent="0.25">
      <c r="B12" s="52"/>
      <c r="C12" s="20">
        <v>3</v>
      </c>
      <c r="D12" s="36"/>
      <c r="E12" s="37"/>
      <c r="F12" s="36"/>
      <c r="G12" s="37"/>
      <c r="H12" s="36"/>
      <c r="I12" s="37"/>
      <c r="J12" s="36"/>
      <c r="K12" s="37"/>
      <c r="L12" s="38"/>
      <c r="M12" s="37"/>
      <c r="N12" s="38"/>
      <c r="O12" s="37"/>
      <c r="P12" s="38"/>
      <c r="Q12" s="37"/>
      <c r="R12" s="39"/>
      <c r="S12" s="37"/>
    </row>
    <row r="13" spans="2:26" x14ac:dyDescent="0.25">
      <c r="B13" s="52"/>
      <c r="C13" s="20">
        <v>4</v>
      </c>
      <c r="D13" s="36"/>
      <c r="E13" s="37"/>
      <c r="F13" s="36"/>
      <c r="G13" s="37"/>
      <c r="H13" s="36"/>
      <c r="I13" s="37"/>
      <c r="J13" s="36"/>
      <c r="K13" s="37"/>
      <c r="L13" s="38"/>
      <c r="M13" s="37"/>
      <c r="N13" s="38"/>
      <c r="O13" s="37"/>
      <c r="P13" s="38"/>
      <c r="Q13" s="37"/>
      <c r="R13" s="39"/>
      <c r="S13" s="37"/>
    </row>
    <row r="14" spans="2:26" ht="15.75" thickBot="1" x14ac:dyDescent="0.3">
      <c r="B14" s="53"/>
      <c r="C14" s="21">
        <v>5</v>
      </c>
      <c r="D14" s="40"/>
      <c r="E14" s="41"/>
      <c r="F14" s="40"/>
      <c r="G14" s="41"/>
      <c r="H14" s="40"/>
      <c r="I14" s="41"/>
      <c r="J14" s="40"/>
      <c r="K14" s="41"/>
      <c r="L14" s="42"/>
      <c r="M14" s="41"/>
      <c r="N14" s="42"/>
      <c r="O14" s="41"/>
      <c r="P14" s="42"/>
      <c r="Q14" s="41"/>
      <c r="R14" s="43"/>
      <c r="S14" s="41"/>
    </row>
    <row r="15" spans="2:26" ht="15.75" thickBot="1" x14ac:dyDescent="0.3"/>
    <row r="16" spans="2:26" ht="16.5" thickBot="1" x14ac:dyDescent="0.3">
      <c r="B16" s="54" t="s">
        <v>15</v>
      </c>
      <c r="C16" s="55"/>
      <c r="D16" s="55"/>
      <c r="E16" s="55"/>
      <c r="F16" s="55"/>
      <c r="G16" s="55"/>
      <c r="H16" s="55"/>
      <c r="I16" s="55"/>
      <c r="J16" s="55"/>
      <c r="K16" s="55"/>
      <c r="L16" s="55"/>
      <c r="M16" s="55"/>
      <c r="N16" s="55"/>
      <c r="O16" s="55"/>
      <c r="P16" s="55"/>
      <c r="Q16" s="55"/>
      <c r="R16" s="55"/>
      <c r="S16" s="56"/>
    </row>
    <row r="17" spans="2:19" ht="15.75" thickBot="1" x14ac:dyDescent="0.3">
      <c r="B17" s="50" t="s">
        <v>14</v>
      </c>
      <c r="C17" s="51"/>
      <c r="D17" s="22" t="s">
        <v>16</v>
      </c>
      <c r="E17" s="23" t="s">
        <v>17</v>
      </c>
      <c r="F17" s="22" t="s">
        <v>16</v>
      </c>
      <c r="G17" s="23" t="s">
        <v>17</v>
      </c>
      <c r="H17" s="22" t="s">
        <v>16</v>
      </c>
      <c r="I17" s="23" t="s">
        <v>17</v>
      </c>
      <c r="J17" s="22" t="s">
        <v>16</v>
      </c>
      <c r="K17" s="23" t="s">
        <v>17</v>
      </c>
      <c r="L17" s="22" t="s">
        <v>16</v>
      </c>
      <c r="M17" s="23" t="s">
        <v>17</v>
      </c>
      <c r="N17" s="22" t="s">
        <v>16</v>
      </c>
      <c r="O17" s="23" t="s">
        <v>17</v>
      </c>
      <c r="P17" s="22" t="s">
        <v>16</v>
      </c>
      <c r="Q17" s="23" t="s">
        <v>17</v>
      </c>
      <c r="R17" s="22" t="s">
        <v>16</v>
      </c>
      <c r="S17" s="23" t="s">
        <v>17</v>
      </c>
    </row>
    <row r="18" spans="2:19" ht="15" customHeight="1" x14ac:dyDescent="0.25">
      <c r="B18" s="52" t="s">
        <v>5</v>
      </c>
      <c r="C18" s="25">
        <v>1</v>
      </c>
      <c r="D18" s="44" t="str">
        <f>IF(D10&lt;&gt;"",D10,"")</f>
        <v/>
      </c>
      <c r="E18" s="45" t="str">
        <f>IF(D18&lt;&gt;"",0,"")</f>
        <v/>
      </c>
      <c r="F18" s="44" t="str">
        <f>IF(F10&lt;&gt;0,(F10+$I$35*(F$8-$D$8)*'Calcul dilatation'!$C$2)-(($I$36+F10-10)-(($I$36+F10-10)*COS(RADIANS((G10-E10)*2)))),"")</f>
        <v/>
      </c>
      <c r="G18" s="45" t="str">
        <f>IF(G10&lt;&gt;"",($I$36+F10-10)*SIN(RADIANS(2*(G10-$E10))),"")</f>
        <v/>
      </c>
      <c r="H18" s="44" t="str">
        <f>IF(H10&lt;&gt;0,(H10+$I$35*(H$8-$D$8)*'Calcul dilatation'!$C$2)-(($I$36+H10-10)-(($I$36+H10-10)*COS(RADIANS((I10-G10)*2)))),"")</f>
        <v/>
      </c>
      <c r="I18" s="45" t="str">
        <f>IF(I10&lt;&gt;"",($I$36+H10-10)*SIN(RADIANS(2*(I10-$E10))),"")</f>
        <v/>
      </c>
      <c r="J18" s="44" t="str">
        <f>IF(J10&lt;&gt;0,(J10+$I$35*(J$8-$D$8)*'Calcul dilatation'!$C$2)-(($I$36+J10-10)-(($I$36+J10-10)*COS(RADIANS((K10-I10)*2)))),"")</f>
        <v/>
      </c>
      <c r="K18" s="45" t="str">
        <f>IF(K10&lt;&gt;"",($I$36+J10-10)*SIN(RADIANS(2*(K10-$E10))),"")</f>
        <v/>
      </c>
      <c r="L18" s="44" t="str">
        <f>IF(L10&lt;&gt;0,(L10+$I$35*(L$8-$D$8)*'Calcul dilatation'!$C$2)-(($I$36+L10-10)-(($I$36+L10-10)*COS(RADIANS((M10-K10)*2)))),"")</f>
        <v/>
      </c>
      <c r="M18" s="45" t="str">
        <f>IF(M10&lt;&gt;"",($I$36+L10-10)*SIN(RADIANS(2*(M10-$E10))),"")</f>
        <v/>
      </c>
      <c r="N18" s="44" t="str">
        <f>IF(N10&lt;&gt;0,(N10+$I$35*(N$8-$D$8)*'Calcul dilatation'!$C$2)-(($I$36+N10-10)-(($I$36+N10-10)*COS(RADIANS((O10-M10)*2)))),"")</f>
        <v/>
      </c>
      <c r="O18" s="45" t="str">
        <f>IF(O10&lt;&gt;"",($I$36+N10-10)*SIN(RADIANS(2*(O10-$E10))),"")</f>
        <v/>
      </c>
      <c r="P18" s="44" t="str">
        <f>IF(P10&lt;&gt;0,(P10+$I$35*(P$8-$D$8)*'Calcul dilatation'!$C$2)-(($I$36+P10-10)-(($I$36+P10-10)*COS(RADIANS((Q10-O10)*2)))),"")</f>
        <v/>
      </c>
      <c r="Q18" s="45" t="str">
        <f>IF(Q10&lt;&gt;"",($I$36+P10-10)*SIN(RADIANS(2*(Q10-$E10))),"")</f>
        <v/>
      </c>
      <c r="R18" s="44" t="str">
        <f>IF(R10&lt;&gt;0,(R10+$I$35*(R$8-$D$8)*'Calcul dilatation'!$C$2)-(($I$36+R10-10)-(($I$36+R10-10)*COS(RADIANS((S10-Q10)*2)))),"")</f>
        <v/>
      </c>
      <c r="S18" s="45" t="str">
        <f>IF(S10&lt;&gt;"",($I$36+R10-10)*SIN(RADIANS(2*(S10-$E10))),"")</f>
        <v/>
      </c>
    </row>
    <row r="19" spans="2:19" x14ac:dyDescent="0.25">
      <c r="B19" s="52"/>
      <c r="C19" s="26">
        <v>2</v>
      </c>
      <c r="D19" s="44" t="str">
        <f t="shared" ref="D19:D22" si="0">IF(D11&lt;&gt;"",D11,"")</f>
        <v/>
      </c>
      <c r="E19" s="45" t="str">
        <f t="shared" ref="E19:E22" si="1">IF(D19&lt;&gt;"",0,"")</f>
        <v/>
      </c>
      <c r="F19" s="44" t="str">
        <f>IF(F11&lt;&gt;0,(F11+$I$35*(F$8-$D$8)*'Calcul dilatation'!$C$2)-(($I$36+F11-10)-(($I$36+F11-10)*COS(RADIANS((G11-E11)*2)))),"")</f>
        <v/>
      </c>
      <c r="G19" s="45" t="str">
        <f t="shared" ref="G19:G22" si="2">IF(G11&lt;&gt;"",($I$36+F11-10)*SIN(RADIANS(2*(G11-$E11))),"")</f>
        <v/>
      </c>
      <c r="H19" s="44" t="str">
        <f>IF(H11&lt;&gt;0,(H11+$I$35*(H$8-$D$8)*'Calcul dilatation'!$C$2)-(($I$36+H11-10)-(($I$36+H11-10)*COS(RADIANS((I11-G11)*2)))),"")</f>
        <v/>
      </c>
      <c r="I19" s="45" t="str">
        <f t="shared" ref="I19:I22" si="3">IF(I11&lt;&gt;"",($I$36+H11-10)*SIN(RADIANS(2*(I11-$E11))),"")</f>
        <v/>
      </c>
      <c r="J19" s="44" t="str">
        <f>IF(J11&lt;&gt;0,(J11+$I$35*(J$8-$D$8)*'Calcul dilatation'!$C$2)-(($I$36+J11-10)-(($I$36+J11-10)*COS(RADIANS((K11-I11)*2)))),"")</f>
        <v/>
      </c>
      <c r="K19" s="45" t="str">
        <f t="shared" ref="K19:K22" si="4">IF(K11&lt;&gt;"",($I$36+J11-10)*SIN(RADIANS(2*(K11-$E11))),"")</f>
        <v/>
      </c>
      <c r="L19" s="44" t="str">
        <f>IF(L11&lt;&gt;0,(L11+$I$35*(L$8-$D$8)*'Calcul dilatation'!$C$2)-(($I$36+L11-10)-(($I$36+L11-10)*COS(RADIANS((M11-K11)*2)))),"")</f>
        <v/>
      </c>
      <c r="M19" s="45" t="str">
        <f>IF(M11&lt;&gt;"",($I$36+L11-10)*SIN(RADIANS(2*(M11-$E11))),"")</f>
        <v/>
      </c>
      <c r="N19" s="44" t="str">
        <f>IF(N11&lt;&gt;0,(N11+$I$35*(N$8-$D$8)*'Calcul dilatation'!$C$2)-(($I$36+N11-10)-(($I$36+N11-10)*COS(RADIANS((O11-M11)*2)))),"")</f>
        <v/>
      </c>
      <c r="O19" s="45" t="str">
        <f t="shared" ref="O19:O22" si="5">IF(O11&lt;&gt;"",($I$36+N11-10)*SIN(RADIANS(2*(O11-$E11))),"")</f>
        <v/>
      </c>
      <c r="P19" s="44" t="str">
        <f>IF(P11&lt;&gt;0,(P11+$I$35*(P$8-$D$8)*'Calcul dilatation'!$C$2)-(($I$36+P11-10)-(($I$36+P11-10)*COS(RADIANS((Q11-O11)*2)))),"")</f>
        <v/>
      </c>
      <c r="Q19" s="45" t="str">
        <f t="shared" ref="Q19:Q22" si="6">IF(Q11&lt;&gt;"",($I$36+P11-10)*SIN(RADIANS(2*(Q11-$E11))),"")</f>
        <v/>
      </c>
      <c r="R19" s="44" t="str">
        <f>IF(R11&lt;&gt;0,(R11+$I$35*(R$8-$D$8)*'Calcul dilatation'!$C$2)-(($I$36+R11-10)-(($I$36+R11-10)*COS(RADIANS((S11-Q11)*2)))),"")</f>
        <v/>
      </c>
      <c r="S19" s="45" t="str">
        <f t="shared" ref="S19:S22" si="7">IF(S11&lt;&gt;"",($I$36+R11-10)*SIN(RADIANS(2*(S11-$E11))),"")</f>
        <v/>
      </c>
    </row>
    <row r="20" spans="2:19" x14ac:dyDescent="0.25">
      <c r="B20" s="52"/>
      <c r="C20" s="26">
        <v>3</v>
      </c>
      <c r="D20" s="44" t="str">
        <f t="shared" si="0"/>
        <v/>
      </c>
      <c r="E20" s="45" t="str">
        <f t="shared" si="1"/>
        <v/>
      </c>
      <c r="F20" s="44" t="str">
        <f>IF(F12&lt;&gt;0,(F12+$I$35*(F$8-$D$8)*'Calcul dilatation'!$C$2)-(($I$36+F12-10)-(($I$36+F12-10)*COS(RADIANS((G12-E12)*2)))),"")</f>
        <v/>
      </c>
      <c r="G20" s="45" t="str">
        <f t="shared" si="2"/>
        <v/>
      </c>
      <c r="H20" s="44" t="str">
        <f>IF(H12&lt;&gt;0,(H12+$I$35*(H$8-$D$8)*'Calcul dilatation'!$C$2)-(($I$36+H12-10)-(($I$36+H12-10)*COS(RADIANS((I12-G12)*2)))),"")</f>
        <v/>
      </c>
      <c r="I20" s="45" t="str">
        <f t="shared" si="3"/>
        <v/>
      </c>
      <c r="J20" s="44" t="str">
        <f>IF(J12&lt;&gt;0,(J12+$I$35*(J$8-$D$8)*'Calcul dilatation'!$C$2)-(($I$36+J12-10)-(($I$36+J12-10)*COS(RADIANS((K12-I12)*2)))),"")</f>
        <v/>
      </c>
      <c r="K20" s="45" t="str">
        <f t="shared" si="4"/>
        <v/>
      </c>
      <c r="L20" s="44" t="str">
        <f>IF(L12&lt;&gt;0,(L12+$I$35*(L$8-$D$8)*'Calcul dilatation'!$C$2)-(($I$36+L12-10)-(($I$36+L12-10)*COS(RADIANS((M12-K12)*2)))),"")</f>
        <v/>
      </c>
      <c r="M20" s="45" t="str">
        <f t="shared" ref="M20:M22" si="8">IF(M12&lt;&gt;"",($I$36+L12-10)*SIN(RADIANS(2*(M12-$E12))),"")</f>
        <v/>
      </c>
      <c r="N20" s="44" t="str">
        <f>IF(N12&lt;&gt;0,(N12+$I$35*(N$8-$D$8)*'Calcul dilatation'!$C$2)-(($I$36+N12-10)-(($I$36+N12-10)*COS(RADIANS((O12-M12)*2)))),"")</f>
        <v/>
      </c>
      <c r="O20" s="45" t="str">
        <f t="shared" si="5"/>
        <v/>
      </c>
      <c r="P20" s="44" t="str">
        <f>IF(P12&lt;&gt;0,(P12+$I$35*(P$8-$D$8)*'Calcul dilatation'!$C$2)-(($I$36+P12-10)-(($I$36+P12-10)*COS(RADIANS((Q12-O12)*2)))),"")</f>
        <v/>
      </c>
      <c r="Q20" s="45" t="str">
        <f t="shared" si="6"/>
        <v/>
      </c>
      <c r="R20" s="44" t="str">
        <f>IF(R12&lt;&gt;0,(R12+$I$35*(R$8-$D$8)*'Calcul dilatation'!$C$2)-(($I$36+R12-10)-(($I$36+R12-10)*COS(RADIANS((S12-Q12)*2)))),"")</f>
        <v/>
      </c>
      <c r="S20" s="45" t="str">
        <f t="shared" si="7"/>
        <v/>
      </c>
    </row>
    <row r="21" spans="2:19" x14ac:dyDescent="0.25">
      <c r="B21" s="52"/>
      <c r="C21" s="26">
        <v>4</v>
      </c>
      <c r="D21" s="44" t="str">
        <f t="shared" si="0"/>
        <v/>
      </c>
      <c r="E21" s="45" t="str">
        <f t="shared" si="1"/>
        <v/>
      </c>
      <c r="F21" s="44" t="str">
        <f>IF(F13&lt;&gt;0,(F13+$I$35*(F$8-$D$8)*'Calcul dilatation'!$C$2)-(($I$36+F13-10)-(($I$36+F13-10)*COS(RADIANS((G13-E13)*2)))),"")</f>
        <v/>
      </c>
      <c r="G21" s="45" t="str">
        <f t="shared" si="2"/>
        <v/>
      </c>
      <c r="H21" s="44" t="str">
        <f>IF(H13&lt;&gt;0,(H13+$I$35*(H$8-$D$8)*'Calcul dilatation'!$C$2)-(($I$36+H13-10)-(($I$36+H13-10)*COS(RADIANS((I13-G13)*2)))),"")</f>
        <v/>
      </c>
      <c r="I21" s="45" t="str">
        <f t="shared" si="3"/>
        <v/>
      </c>
      <c r="J21" s="44" t="str">
        <f>IF(J13&lt;&gt;0,(J13+$I$35*(J$8-$D$8)*'Calcul dilatation'!$C$2)-(($I$36+J13-10)-(($I$36+J13-10)*COS(RADIANS((K13-I13)*2)))),"")</f>
        <v/>
      </c>
      <c r="K21" s="45" t="str">
        <f t="shared" si="4"/>
        <v/>
      </c>
      <c r="L21" s="44" t="str">
        <f>IF(L13&lt;&gt;0,(L13+$I$35*(L$8-$D$8)*'Calcul dilatation'!$C$2)-(($I$36+L13-10)-(($I$36+L13-10)*COS(RADIANS((M13-K13)*2)))),"")</f>
        <v/>
      </c>
      <c r="M21" s="45" t="str">
        <f t="shared" si="8"/>
        <v/>
      </c>
      <c r="N21" s="44" t="str">
        <f>IF(N13&lt;&gt;0,(N13+$I$35*(N$8-$D$8)*'Calcul dilatation'!$C$2)-(($I$36+N13-10)-(($I$36+N13-10)*COS(RADIANS((O13-M13)*2)))),"")</f>
        <v/>
      </c>
      <c r="O21" s="45" t="str">
        <f t="shared" si="5"/>
        <v/>
      </c>
      <c r="P21" s="44" t="str">
        <f>IF(P13&lt;&gt;0,(P13+$I$35*(P$8-$D$8)*'Calcul dilatation'!$C$2)-(($I$36+P13-10)-(($I$36+P13-10)*COS(RADIANS((Q13-O13)*2)))),"")</f>
        <v/>
      </c>
      <c r="Q21" s="45" t="str">
        <f t="shared" si="6"/>
        <v/>
      </c>
      <c r="R21" s="44" t="str">
        <f>IF(R13&lt;&gt;0,(R13+$I$35*(R$8-$D$8)*'Calcul dilatation'!$C$2)-(($I$36+R13-10)-(($I$36+R13-10)*COS(RADIANS((S13-Q13)*2)))),"")</f>
        <v/>
      </c>
      <c r="S21" s="45" t="str">
        <f t="shared" si="7"/>
        <v/>
      </c>
    </row>
    <row r="22" spans="2:19" ht="15.75" thickBot="1" x14ac:dyDescent="0.3">
      <c r="B22" s="53"/>
      <c r="C22" s="27">
        <v>5</v>
      </c>
      <c r="D22" s="46" t="str">
        <f t="shared" si="0"/>
        <v/>
      </c>
      <c r="E22" s="47" t="str">
        <f t="shared" si="1"/>
        <v/>
      </c>
      <c r="F22" s="46" t="str">
        <f>IF(F14&lt;&gt;0,(F14+$I$35*(F$8-$D$8)*'Calcul dilatation'!$C$2)-(($I$36+F14-10)-(($I$36+F14-10)*COS(RADIANS((G14-E14)*2)))),"")</f>
        <v/>
      </c>
      <c r="G22" s="47" t="str">
        <f t="shared" si="2"/>
        <v/>
      </c>
      <c r="H22" s="46" t="str">
        <f>IF(H14&lt;&gt;0,(H14+$I$35*(H$8-$D$8)*'Calcul dilatation'!$C$2)-(($I$36+H14-10)-(($I$36+H14-10)*COS(RADIANS((I14-G14)*2)))),"")</f>
        <v/>
      </c>
      <c r="I22" s="47" t="str">
        <f t="shared" si="3"/>
        <v/>
      </c>
      <c r="J22" s="46" t="str">
        <f>IF(J14&lt;&gt;0,(J14+$I$35*(J$8-$D$8)*'Calcul dilatation'!$C$2)-(($I$36+J14-10)-(($I$36+J14-10)*COS(RADIANS((K14-I14)*2)))),"")</f>
        <v/>
      </c>
      <c r="K22" s="47" t="str">
        <f t="shared" si="4"/>
        <v/>
      </c>
      <c r="L22" s="46" t="str">
        <f>IF(L14&lt;&gt;0,(L14+$I$35*(L$8-$D$8)*'Calcul dilatation'!$C$2)-(($I$36+L14-10)-(($I$36+L14-10)*COS(RADIANS((M14-K14)*2)))),"")</f>
        <v/>
      </c>
      <c r="M22" s="47" t="str">
        <f t="shared" si="8"/>
        <v/>
      </c>
      <c r="N22" s="46" t="str">
        <f>IF(N14&lt;&gt;0,(N14+$I$35*(N$8-$D$8)*'Calcul dilatation'!$C$2)-(($I$36+N14-10)-(($I$36+N14-10)*COS(RADIANS((O14-M14)*2)))),"")</f>
        <v/>
      </c>
      <c r="O22" s="47" t="str">
        <f t="shared" si="5"/>
        <v/>
      </c>
      <c r="P22" s="46" t="str">
        <f>IF(P14&lt;&gt;0,(P14+$I$35*(P$8-$D$8)*'Calcul dilatation'!$C$2)-(($I$36+P14-10)-(($I$36+P14-10)*COS(RADIANS((Q14-O14)*2)))),"")</f>
        <v/>
      </c>
      <c r="Q22" s="47" t="str">
        <f t="shared" si="6"/>
        <v/>
      </c>
      <c r="R22" s="46" t="str">
        <f>IF(R14&lt;&gt;0,(R14+$I$35*(R$8-$D$8)*'Calcul dilatation'!$C$2)-(($I$36+R14-10)-(($I$36+R14-10)*COS(RADIANS((S14-Q14)*2)))),"")</f>
        <v/>
      </c>
      <c r="S22" s="47" t="str">
        <f t="shared" si="7"/>
        <v/>
      </c>
    </row>
    <row r="23" spans="2:19" ht="15.75" thickBot="1" x14ac:dyDescent="0.3"/>
    <row r="24" spans="2:19" ht="16.5" thickBot="1" x14ac:dyDescent="0.3">
      <c r="B24" s="54" t="s">
        <v>23</v>
      </c>
      <c r="C24" s="55"/>
      <c r="D24" s="55"/>
      <c r="E24" s="55"/>
      <c r="F24" s="55"/>
      <c r="G24" s="55"/>
      <c r="H24" s="55"/>
      <c r="I24" s="55"/>
      <c r="J24" s="55"/>
      <c r="K24" s="55"/>
      <c r="L24" s="55"/>
      <c r="M24" s="55"/>
      <c r="N24" s="55"/>
      <c r="O24" s="55"/>
      <c r="P24" s="55"/>
      <c r="Q24" s="55"/>
      <c r="R24" s="55"/>
      <c r="S24" s="56"/>
    </row>
    <row r="25" spans="2:19" ht="15.75" thickBot="1" x14ac:dyDescent="0.3">
      <c r="B25" s="50" t="s">
        <v>14</v>
      </c>
      <c r="C25" s="51"/>
      <c r="D25" s="22" t="s">
        <v>24</v>
      </c>
      <c r="E25" s="23" t="s">
        <v>25</v>
      </c>
      <c r="F25" s="22" t="s">
        <v>24</v>
      </c>
      <c r="G25" s="23" t="s">
        <v>25</v>
      </c>
      <c r="H25" s="22" t="s">
        <v>24</v>
      </c>
      <c r="I25" s="23" t="s">
        <v>25</v>
      </c>
      <c r="J25" s="22" t="s">
        <v>24</v>
      </c>
      <c r="K25" s="23" t="s">
        <v>25</v>
      </c>
      <c r="L25" s="22" t="s">
        <v>24</v>
      </c>
      <c r="M25" s="23" t="s">
        <v>25</v>
      </c>
      <c r="N25" s="22" t="s">
        <v>24</v>
      </c>
      <c r="O25" s="23" t="s">
        <v>25</v>
      </c>
      <c r="P25" s="22" t="s">
        <v>24</v>
      </c>
      <c r="Q25" s="23" t="s">
        <v>25</v>
      </c>
      <c r="R25" s="22" t="s">
        <v>24</v>
      </c>
      <c r="S25" s="23" t="s">
        <v>25</v>
      </c>
    </row>
    <row r="26" spans="2:19" ht="15" customHeight="1" x14ac:dyDescent="0.25">
      <c r="B26" s="52" t="s">
        <v>5</v>
      </c>
      <c r="C26" s="25">
        <v>1</v>
      </c>
      <c r="D26" s="44" t="str">
        <f>IF(D18&lt;&gt;"",0,"")</f>
        <v/>
      </c>
      <c r="E26" s="45" t="str">
        <f>IF(D26&lt;&gt;"",0,"")</f>
        <v/>
      </c>
      <c r="F26" s="44" t="str">
        <f>IF(F18&lt;&gt;"",F18-$D18,"")</f>
        <v/>
      </c>
      <c r="G26" s="45" t="str">
        <f>IF(G18&lt;&gt;"",G18-E18,"")</f>
        <v/>
      </c>
      <c r="H26" s="44" t="str">
        <f>IF(H18&lt;&gt;"",H18-$D18,"")</f>
        <v/>
      </c>
      <c r="I26" s="45" t="str">
        <f>IF(I18&lt;&gt;"",I18-E18,"")</f>
        <v/>
      </c>
      <c r="J26" s="44" t="str">
        <f>IF(J18&lt;&gt;"",J18-$D18,"")</f>
        <v/>
      </c>
      <c r="K26" s="45" t="str">
        <f>IF(K18&lt;&gt;"",K18-E18,"")</f>
        <v/>
      </c>
      <c r="L26" s="44" t="str">
        <f>IF(L18&lt;&gt;"",L18-$D18,"")</f>
        <v/>
      </c>
      <c r="M26" s="45" t="str">
        <f>IF(M18&lt;&gt;"",M18-E18,"")</f>
        <v/>
      </c>
      <c r="N26" s="44" t="str">
        <f>IF(N18&lt;&gt;"",N18-$D18,"")</f>
        <v/>
      </c>
      <c r="O26" s="45" t="str">
        <f>IF(O18&lt;&gt;"",O18-E18,"")</f>
        <v/>
      </c>
      <c r="P26" s="44" t="str">
        <f>IF(P18&lt;&gt;"",P18-$D18,"")</f>
        <v/>
      </c>
      <c r="Q26" s="45" t="str">
        <f>IF(Q18&lt;&gt;"",Q18-E18,"")</f>
        <v/>
      </c>
      <c r="R26" s="44" t="str">
        <f>IF(R18&lt;&gt;"",R18-$D18,"")</f>
        <v/>
      </c>
      <c r="S26" s="45" t="str">
        <f>IF(S18&lt;&gt;"",S18-E18,"")</f>
        <v/>
      </c>
    </row>
    <row r="27" spans="2:19" x14ac:dyDescent="0.25">
      <c r="B27" s="52"/>
      <c r="C27" s="26">
        <v>2</v>
      </c>
      <c r="D27" s="44" t="str">
        <f>IF(D19&lt;&gt;"",0,"")</f>
        <v/>
      </c>
      <c r="E27" s="45" t="str">
        <f>IF(D27&lt;&gt;"",0,"")</f>
        <v/>
      </c>
      <c r="F27" s="44" t="str">
        <f>IF(F19&lt;&gt;"",F19-$D19,"")</f>
        <v/>
      </c>
      <c r="G27" s="45" t="str">
        <f t="shared" ref="G27:G30" si="9">IF(G19&lt;&gt;"",G19-E19,"")</f>
        <v/>
      </c>
      <c r="H27" s="44" t="str">
        <f>IF(H19&lt;&gt;"",H19-$D19,"")</f>
        <v/>
      </c>
      <c r="I27" s="45" t="str">
        <f t="shared" ref="I27:I30" si="10">IF(I19&lt;&gt;"",I19-E19,"")</f>
        <v/>
      </c>
      <c r="J27" s="44" t="str">
        <f>IF(J19&lt;&gt;"",J19-$D19,"")</f>
        <v/>
      </c>
      <c r="K27" s="45" t="str">
        <f t="shared" ref="K27:K30" si="11">IF(K19&lt;&gt;"",K19-E19,"")</f>
        <v/>
      </c>
      <c r="L27" s="44" t="str">
        <f>IF(L19&lt;&gt;"",L19-$D19,"")</f>
        <v/>
      </c>
      <c r="M27" s="45" t="str">
        <f t="shared" ref="M27:M30" si="12">IF(M19&lt;&gt;"",M19-E19,"")</f>
        <v/>
      </c>
      <c r="N27" s="44" t="str">
        <f>IF(N19&lt;&gt;"",N19-$D19,"")</f>
        <v/>
      </c>
      <c r="O27" s="45" t="str">
        <f t="shared" ref="O27:O30" si="13">IF(O19&lt;&gt;"",O19-E19,"")</f>
        <v/>
      </c>
      <c r="P27" s="44" t="str">
        <f>IF(P19&lt;&gt;"",P19-$D19,"")</f>
        <v/>
      </c>
      <c r="Q27" s="45" t="str">
        <f t="shared" ref="Q27:Q30" si="14">IF(Q19&lt;&gt;"",Q19-E19,"")</f>
        <v/>
      </c>
      <c r="R27" s="44" t="str">
        <f>IF(R19&lt;&gt;"",R19-$D19,"")</f>
        <v/>
      </c>
      <c r="S27" s="45" t="str">
        <f t="shared" ref="S27:S30" si="15">IF(S19&lt;&gt;"",S19-E19,"")</f>
        <v/>
      </c>
    </row>
    <row r="28" spans="2:19" x14ac:dyDescent="0.25">
      <c r="B28" s="52"/>
      <c r="C28" s="26">
        <v>3</v>
      </c>
      <c r="D28" s="44" t="str">
        <f>IF(D20&lt;&gt;"",0,"")</f>
        <v/>
      </c>
      <c r="E28" s="45" t="str">
        <f>IF(D28&lt;&gt;"",0,"")</f>
        <v/>
      </c>
      <c r="F28" s="44" t="str">
        <f>IF(F20&lt;&gt;"",F20-$D20,"")</f>
        <v/>
      </c>
      <c r="G28" s="45" t="str">
        <f t="shared" si="9"/>
        <v/>
      </c>
      <c r="H28" s="44" t="str">
        <f>IF(H20&lt;&gt;"",H20-$D20,"")</f>
        <v/>
      </c>
      <c r="I28" s="45" t="str">
        <f t="shared" si="10"/>
        <v/>
      </c>
      <c r="J28" s="44" t="str">
        <f>IF(J20&lt;&gt;"",J20-$D20,"")</f>
        <v/>
      </c>
      <c r="K28" s="45" t="str">
        <f t="shared" si="11"/>
        <v/>
      </c>
      <c r="L28" s="44" t="str">
        <f>IF(L20&lt;&gt;"",L20-$D20,"")</f>
        <v/>
      </c>
      <c r="M28" s="45" t="str">
        <f t="shared" si="12"/>
        <v/>
      </c>
      <c r="N28" s="44" t="str">
        <f>IF(N20&lt;&gt;"",N20-$D20,"")</f>
        <v/>
      </c>
      <c r="O28" s="45" t="str">
        <f t="shared" si="13"/>
        <v/>
      </c>
      <c r="P28" s="44" t="str">
        <f>IF(P20&lt;&gt;"",P20-$D20,"")</f>
        <v/>
      </c>
      <c r="Q28" s="45" t="str">
        <f t="shared" si="14"/>
        <v/>
      </c>
      <c r="R28" s="44" t="str">
        <f>IF(R20&lt;&gt;"",R20-$D20,"")</f>
        <v/>
      </c>
      <c r="S28" s="45" t="str">
        <f t="shared" si="15"/>
        <v/>
      </c>
    </row>
    <row r="29" spans="2:19" x14ac:dyDescent="0.25">
      <c r="B29" s="52"/>
      <c r="C29" s="26">
        <v>4</v>
      </c>
      <c r="D29" s="44" t="str">
        <f>IF(D21&lt;&gt;"",0,"")</f>
        <v/>
      </c>
      <c r="E29" s="45" t="str">
        <f>IF(D29&lt;&gt;"",0,"")</f>
        <v/>
      </c>
      <c r="F29" s="44" t="str">
        <f>IF(F21&lt;&gt;"",F21-$D21,"")</f>
        <v/>
      </c>
      <c r="G29" s="45" t="str">
        <f t="shared" si="9"/>
        <v/>
      </c>
      <c r="H29" s="44" t="str">
        <f>IF(H21&lt;&gt;"",H21-$D21,"")</f>
        <v/>
      </c>
      <c r="I29" s="45" t="str">
        <f t="shared" si="10"/>
        <v/>
      </c>
      <c r="J29" s="44" t="str">
        <f>IF(J21&lt;&gt;"",J21-$D21,"")</f>
        <v/>
      </c>
      <c r="K29" s="45" t="str">
        <f t="shared" si="11"/>
        <v/>
      </c>
      <c r="L29" s="44" t="str">
        <f>IF(L21&lt;&gt;"",L21-$D21,"")</f>
        <v/>
      </c>
      <c r="M29" s="45" t="str">
        <f t="shared" si="12"/>
        <v/>
      </c>
      <c r="N29" s="44" t="str">
        <f>IF(N21&lt;&gt;"",N21-$D21,"")</f>
        <v/>
      </c>
      <c r="O29" s="45" t="str">
        <f t="shared" si="13"/>
        <v/>
      </c>
      <c r="P29" s="44" t="str">
        <f>IF(P21&lt;&gt;"",P21-$D21,"")</f>
        <v/>
      </c>
      <c r="Q29" s="45" t="str">
        <f t="shared" si="14"/>
        <v/>
      </c>
      <c r="R29" s="44" t="str">
        <f>IF(R21&lt;&gt;"",R21-$D21,"")</f>
        <v/>
      </c>
      <c r="S29" s="45" t="str">
        <f t="shared" si="15"/>
        <v/>
      </c>
    </row>
    <row r="30" spans="2:19" ht="15.75" thickBot="1" x14ac:dyDescent="0.3">
      <c r="B30" s="53"/>
      <c r="C30" s="27">
        <v>5</v>
      </c>
      <c r="D30" s="46" t="str">
        <f>IF(D22&lt;&gt;"",0,"")</f>
        <v/>
      </c>
      <c r="E30" s="47" t="str">
        <f>IF(D30&lt;&gt;"",0,"")</f>
        <v/>
      </c>
      <c r="F30" s="46" t="str">
        <f>IF(F22&lt;&gt;"",F22-$D22,"")</f>
        <v/>
      </c>
      <c r="G30" s="47" t="str">
        <f t="shared" si="9"/>
        <v/>
      </c>
      <c r="H30" s="46" t="str">
        <f>IF(H22&lt;&gt;"",H22-$D22,"")</f>
        <v/>
      </c>
      <c r="I30" s="47" t="str">
        <f t="shared" si="10"/>
        <v/>
      </c>
      <c r="J30" s="46" t="str">
        <f>IF(J22&lt;&gt;"",J22-$D22,"")</f>
        <v/>
      </c>
      <c r="K30" s="47" t="str">
        <f t="shared" si="11"/>
        <v/>
      </c>
      <c r="L30" s="46" t="str">
        <f>IF(L22&lt;&gt;"",L22-$D22,"")</f>
        <v/>
      </c>
      <c r="M30" s="47" t="str">
        <f t="shared" si="12"/>
        <v/>
      </c>
      <c r="N30" s="46" t="str">
        <f>IF(N22&lt;&gt;"",N22-$D22,"")</f>
        <v/>
      </c>
      <c r="O30" s="47" t="str">
        <f t="shared" si="13"/>
        <v/>
      </c>
      <c r="P30" s="46" t="str">
        <f>IF(P22&lt;&gt;"",P22-$D22,"")</f>
        <v/>
      </c>
      <c r="Q30" s="47" t="str">
        <f t="shared" si="14"/>
        <v/>
      </c>
      <c r="R30" s="46" t="str">
        <f>IF(R22&lt;&gt;"",R22-$D22,"")</f>
        <v/>
      </c>
      <c r="S30" s="47" t="str">
        <f t="shared" si="15"/>
        <v/>
      </c>
    </row>
    <row r="32" spans="2:19" hidden="1" x14ac:dyDescent="0.25">
      <c r="C32" s="6" t="s">
        <v>11</v>
      </c>
      <c r="D32" s="7"/>
      <c r="E32" s="7"/>
      <c r="F32" s="7"/>
      <c r="G32" s="7"/>
      <c r="H32" s="7"/>
      <c r="I32" s="7"/>
      <c r="J32" s="8"/>
    </row>
    <row r="33" spans="1:19" hidden="1" x14ac:dyDescent="0.25">
      <c r="C33" s="9" t="s">
        <v>10</v>
      </c>
      <c r="D33" s="10"/>
      <c r="E33" s="11"/>
      <c r="F33" s="12"/>
      <c r="G33" s="10"/>
      <c r="H33" s="10"/>
      <c r="I33" s="13">
        <f>D8-'Calcul dilatation'!C4</f>
        <v>-20</v>
      </c>
      <c r="J33" s="14"/>
    </row>
    <row r="34" spans="1:19" hidden="1" x14ac:dyDescent="0.25">
      <c r="C34" s="9" t="s">
        <v>20</v>
      </c>
      <c r="D34" s="10"/>
      <c r="E34" s="10"/>
      <c r="F34" s="12"/>
      <c r="G34" s="10"/>
      <c r="H34" s="10"/>
      <c r="I34" s="11">
        <f>I33*'Calcul dilatation'!C2*'Calcul dilatation'!C3</f>
        <v>-0.18899999999999997</v>
      </c>
      <c r="J34" s="15" t="s">
        <v>6</v>
      </c>
    </row>
    <row r="35" spans="1:19" hidden="1" x14ac:dyDescent="0.25">
      <c r="C35" s="9" t="s">
        <v>22</v>
      </c>
      <c r="D35" s="10"/>
      <c r="E35" s="10"/>
      <c r="F35" s="12"/>
      <c r="G35" s="10"/>
      <c r="H35" s="10"/>
      <c r="I35" s="11">
        <f>I34+'Calcul dilatation'!C3</f>
        <v>134.81100000000001</v>
      </c>
      <c r="J35" s="15" t="s">
        <v>6</v>
      </c>
    </row>
    <row r="36" spans="1:19" ht="15.75" hidden="1" thickBot="1" x14ac:dyDescent="0.3">
      <c r="C36" s="28" t="s">
        <v>29</v>
      </c>
      <c r="D36" s="16"/>
      <c r="E36" s="16"/>
      <c r="F36" s="16"/>
      <c r="G36" s="16"/>
      <c r="H36" s="16"/>
      <c r="I36" s="71">
        <f>'Calcul dilatation'!C5</f>
        <v>95</v>
      </c>
      <c r="J36" s="17" t="s">
        <v>6</v>
      </c>
    </row>
    <row r="37" spans="1:19" hidden="1" x14ac:dyDescent="0.25">
      <c r="A37" s="29"/>
      <c r="B37" s="29"/>
      <c r="C37" s="29"/>
      <c r="D37" s="29"/>
      <c r="E37" s="29"/>
      <c r="F37" s="29"/>
      <c r="G37" s="29"/>
      <c r="H37" s="29"/>
      <c r="I37" s="29"/>
      <c r="J37" s="29"/>
      <c r="K37" s="29"/>
      <c r="L37" s="29"/>
      <c r="M37" s="29"/>
      <c r="N37" s="29"/>
      <c r="O37" s="29"/>
      <c r="P37" s="29"/>
      <c r="Q37" s="29"/>
      <c r="R37" s="29"/>
      <c r="S37" s="29"/>
    </row>
    <row r="38" spans="1:19" hidden="1" x14ac:dyDescent="0.25">
      <c r="A38" s="29"/>
      <c r="B38" s="29"/>
      <c r="C38" s="29"/>
      <c r="D38" s="29"/>
      <c r="E38" s="29"/>
      <c r="F38" s="32">
        <f>(I36+F10-10)-((I36+F10-10)*COS(RADIANS((G10-E10)*2)))</f>
        <v>0</v>
      </c>
      <c r="G38" s="29"/>
      <c r="H38" s="29"/>
      <c r="I38" s="29"/>
      <c r="J38" s="29"/>
      <c r="K38" s="29"/>
      <c r="L38" s="29"/>
      <c r="M38" s="29"/>
      <c r="N38" s="29"/>
      <c r="O38" s="29"/>
      <c r="P38" s="29"/>
      <c r="Q38" s="29"/>
      <c r="R38" s="29"/>
      <c r="S38" s="29"/>
    </row>
    <row r="39" spans="1:19" hidden="1" x14ac:dyDescent="0.25">
      <c r="A39" s="29"/>
      <c r="B39" s="29"/>
      <c r="C39" s="29" t="s">
        <v>24</v>
      </c>
      <c r="D39" s="29"/>
      <c r="E39" s="29"/>
      <c r="F39" s="29"/>
      <c r="G39" s="29"/>
      <c r="H39" s="29"/>
      <c r="I39" s="29"/>
      <c r="J39" s="29"/>
      <c r="K39" s="29"/>
      <c r="L39" s="29"/>
      <c r="M39" s="29"/>
      <c r="N39" s="29"/>
      <c r="O39" s="29"/>
      <c r="P39" s="29"/>
      <c r="Q39" s="29"/>
      <c r="R39" s="29"/>
      <c r="S39" s="29"/>
    </row>
    <row r="40" spans="1:19" hidden="1" x14ac:dyDescent="0.25">
      <c r="A40" s="29"/>
      <c r="B40" s="29"/>
      <c r="C40" s="30"/>
      <c r="D40" s="31" t="str">
        <f>IF(D7&lt;&gt;"",D7,"")</f>
        <v/>
      </c>
      <c r="E40" s="31">
        <f>F7</f>
        <v>0</v>
      </c>
      <c r="F40" s="31">
        <f>H7</f>
        <v>0</v>
      </c>
      <c r="G40" s="31">
        <f>J7</f>
        <v>0</v>
      </c>
      <c r="H40" s="31">
        <f>L7</f>
        <v>0</v>
      </c>
      <c r="I40" s="31" t="str">
        <f>IF(N7&lt;&gt;"",N7,"")</f>
        <v/>
      </c>
      <c r="J40" s="31" t="str">
        <f>IF(P7&lt;&gt;"",P7,"")</f>
        <v/>
      </c>
      <c r="K40" s="31" t="str">
        <f>IF(R7&lt;&gt;"",R7,"")</f>
        <v/>
      </c>
      <c r="L40" s="31"/>
      <c r="M40" s="31"/>
      <c r="N40" s="31"/>
      <c r="O40" s="31"/>
      <c r="P40" s="30"/>
      <c r="Q40" s="30"/>
      <c r="R40" s="30"/>
      <c r="S40" s="30"/>
    </row>
    <row r="41" spans="1:19" hidden="1" x14ac:dyDescent="0.25">
      <c r="A41" s="29"/>
      <c r="B41" s="29"/>
      <c r="C41" s="29">
        <f>C26</f>
        <v>1</v>
      </c>
      <c r="D41" s="32" t="str">
        <f>D26</f>
        <v/>
      </c>
      <c r="E41" s="32" t="str">
        <f>F26</f>
        <v/>
      </c>
      <c r="F41" s="32" t="str">
        <f>H26</f>
        <v/>
      </c>
      <c r="G41" s="32" t="str">
        <f>J26</f>
        <v/>
      </c>
      <c r="H41" s="32" t="str">
        <f>L26</f>
        <v/>
      </c>
      <c r="I41" s="32" t="str">
        <f>N26</f>
        <v/>
      </c>
      <c r="J41" s="32" t="str">
        <f>P26</f>
        <v/>
      </c>
      <c r="K41" s="32" t="str">
        <f>R26</f>
        <v/>
      </c>
      <c r="L41" s="29"/>
      <c r="M41" s="29"/>
      <c r="N41" s="29"/>
      <c r="O41" s="29"/>
      <c r="P41" s="29"/>
      <c r="Q41" s="29"/>
      <c r="R41" s="29"/>
      <c r="S41" s="29"/>
    </row>
    <row r="42" spans="1:19" hidden="1" x14ac:dyDescent="0.25">
      <c r="A42" s="29"/>
      <c r="B42" s="29"/>
      <c r="C42" s="29">
        <f t="shared" ref="C42:D45" si="16">C27</f>
        <v>2</v>
      </c>
      <c r="D42" s="32" t="str">
        <f t="shared" si="16"/>
        <v/>
      </c>
      <c r="E42" s="32" t="str">
        <f t="shared" ref="E42:E45" si="17">F27</f>
        <v/>
      </c>
      <c r="F42" s="32" t="str">
        <f t="shared" ref="F42:F45" si="18">H27</f>
        <v/>
      </c>
      <c r="G42" s="32" t="str">
        <f t="shared" ref="G42:G45" si="19">J27</f>
        <v/>
      </c>
      <c r="H42" s="32" t="str">
        <f t="shared" ref="H42:H45" si="20">L27</f>
        <v/>
      </c>
      <c r="I42" s="32" t="str">
        <f t="shared" ref="I42:I45" si="21">N27</f>
        <v/>
      </c>
      <c r="J42" s="32" t="str">
        <f t="shared" ref="J42:J45" si="22">P27</f>
        <v/>
      </c>
      <c r="K42" s="32" t="str">
        <f t="shared" ref="K42:K45" si="23">R27</f>
        <v/>
      </c>
      <c r="L42" s="29"/>
      <c r="M42" s="29"/>
      <c r="N42" s="29"/>
      <c r="O42" s="29"/>
      <c r="P42" s="29"/>
      <c r="Q42" s="29"/>
      <c r="R42" s="29"/>
      <c r="S42" s="29"/>
    </row>
    <row r="43" spans="1:19" hidden="1" x14ac:dyDescent="0.25">
      <c r="A43" s="29"/>
      <c r="B43" s="29"/>
      <c r="C43" s="29">
        <f t="shared" si="16"/>
        <v>3</v>
      </c>
      <c r="D43" s="32" t="str">
        <f t="shared" si="16"/>
        <v/>
      </c>
      <c r="E43" s="32" t="str">
        <f t="shared" si="17"/>
        <v/>
      </c>
      <c r="F43" s="32" t="str">
        <f t="shared" si="18"/>
        <v/>
      </c>
      <c r="G43" s="32" t="str">
        <f t="shared" si="19"/>
        <v/>
      </c>
      <c r="H43" s="32" t="str">
        <f t="shared" si="20"/>
        <v/>
      </c>
      <c r="I43" s="32" t="str">
        <f t="shared" si="21"/>
        <v/>
      </c>
      <c r="J43" s="32" t="str">
        <f t="shared" si="22"/>
        <v/>
      </c>
      <c r="K43" s="32" t="str">
        <f t="shared" si="23"/>
        <v/>
      </c>
      <c r="L43" s="29"/>
      <c r="M43" s="29"/>
      <c r="N43" s="29"/>
      <c r="O43" s="29"/>
      <c r="P43" s="29"/>
      <c r="Q43" s="29"/>
      <c r="R43" s="29"/>
      <c r="S43" s="29"/>
    </row>
    <row r="44" spans="1:19" hidden="1" x14ac:dyDescent="0.25">
      <c r="A44" s="29"/>
      <c r="B44" s="29"/>
      <c r="C44" s="29">
        <f t="shared" si="16"/>
        <v>4</v>
      </c>
      <c r="D44" s="32" t="str">
        <f t="shared" si="16"/>
        <v/>
      </c>
      <c r="E44" s="32" t="str">
        <f t="shared" si="17"/>
        <v/>
      </c>
      <c r="F44" s="32" t="str">
        <f t="shared" si="18"/>
        <v/>
      </c>
      <c r="G44" s="32" t="str">
        <f t="shared" si="19"/>
        <v/>
      </c>
      <c r="H44" s="32" t="str">
        <f t="shared" si="20"/>
        <v/>
      </c>
      <c r="I44" s="32" t="str">
        <f t="shared" si="21"/>
        <v/>
      </c>
      <c r="J44" s="32" t="str">
        <f t="shared" si="22"/>
        <v/>
      </c>
      <c r="K44" s="32" t="str">
        <f t="shared" si="23"/>
        <v/>
      </c>
      <c r="L44" s="29"/>
      <c r="M44" s="29"/>
      <c r="N44" s="29"/>
      <c r="O44" s="29"/>
      <c r="P44" s="29"/>
      <c r="Q44" s="29"/>
      <c r="R44" s="29"/>
      <c r="S44" s="29"/>
    </row>
    <row r="45" spans="1:19" hidden="1" x14ac:dyDescent="0.25">
      <c r="A45" s="29"/>
      <c r="B45" s="29"/>
      <c r="C45" s="29">
        <f>C30</f>
        <v>5</v>
      </c>
      <c r="D45" s="32" t="str">
        <f t="shared" si="16"/>
        <v/>
      </c>
      <c r="E45" s="32" t="str">
        <f t="shared" si="17"/>
        <v/>
      </c>
      <c r="F45" s="32" t="str">
        <f t="shared" si="18"/>
        <v/>
      </c>
      <c r="G45" s="32" t="str">
        <f t="shared" si="19"/>
        <v/>
      </c>
      <c r="H45" s="32" t="str">
        <f t="shared" si="20"/>
        <v/>
      </c>
      <c r="I45" s="32" t="str">
        <f t="shared" si="21"/>
        <v/>
      </c>
      <c r="J45" s="32" t="str">
        <f t="shared" si="22"/>
        <v/>
      </c>
      <c r="K45" s="32" t="str">
        <f t="shared" si="23"/>
        <v/>
      </c>
      <c r="L45" s="29"/>
      <c r="M45" s="29"/>
      <c r="N45" s="29"/>
      <c r="O45" s="29"/>
      <c r="P45" s="29"/>
      <c r="Q45" s="29"/>
      <c r="R45" s="29"/>
      <c r="S45" s="29"/>
    </row>
    <row r="46" spans="1:19" hidden="1" x14ac:dyDescent="0.25">
      <c r="A46" s="29"/>
      <c r="B46" s="29"/>
      <c r="C46" s="29"/>
      <c r="D46" s="29"/>
      <c r="E46" s="29"/>
      <c r="F46" s="29"/>
      <c r="G46" s="29"/>
      <c r="H46" s="29"/>
      <c r="I46" s="29"/>
      <c r="J46" s="29"/>
      <c r="K46" s="29"/>
      <c r="L46" s="29"/>
      <c r="M46" s="29"/>
      <c r="N46" s="29"/>
      <c r="O46" s="29"/>
      <c r="P46" s="29"/>
      <c r="Q46" s="29"/>
      <c r="R46" s="29"/>
      <c r="S46" s="29"/>
    </row>
    <row r="47" spans="1:19" hidden="1" x14ac:dyDescent="0.25">
      <c r="A47" s="29"/>
      <c r="B47" s="29"/>
      <c r="C47" s="29"/>
      <c r="D47" s="29"/>
      <c r="E47" s="29"/>
      <c r="F47" s="29"/>
      <c r="G47" s="29"/>
      <c r="H47" s="29"/>
      <c r="I47" s="29"/>
      <c r="J47" s="29"/>
      <c r="K47" s="29"/>
      <c r="L47" s="29"/>
      <c r="M47" s="29"/>
      <c r="N47" s="29"/>
      <c r="O47" s="29"/>
      <c r="P47" s="29"/>
      <c r="Q47" s="29"/>
      <c r="R47" s="29"/>
      <c r="S47" s="29"/>
    </row>
    <row r="48" spans="1:19" hidden="1" x14ac:dyDescent="0.25">
      <c r="A48" s="29"/>
      <c r="B48" s="29"/>
      <c r="C48" s="29" t="s">
        <v>25</v>
      </c>
      <c r="D48" s="31" t="str">
        <f>IF(D7&lt;&gt;"",D7,"")</f>
        <v/>
      </c>
      <c r="E48" s="31">
        <f>F7</f>
        <v>0</v>
      </c>
      <c r="F48" s="31">
        <f>H7</f>
        <v>0</v>
      </c>
      <c r="G48" s="31">
        <f>J7</f>
        <v>0</v>
      </c>
      <c r="H48" s="31">
        <f>L7</f>
        <v>0</v>
      </c>
      <c r="I48" s="31" t="str">
        <f>IF(N7&lt;&gt;"",N7,"")</f>
        <v/>
      </c>
      <c r="J48" s="31" t="str">
        <f>IF(P7&lt;&gt;"",P7,"")</f>
        <v/>
      </c>
      <c r="K48" s="31" t="str">
        <f>IF(R7&lt;&gt;"",R7,"")</f>
        <v/>
      </c>
      <c r="L48" s="31"/>
      <c r="M48" s="29"/>
      <c r="N48" s="29"/>
      <c r="O48" s="29"/>
      <c r="P48" s="29"/>
      <c r="Q48" s="29"/>
      <c r="R48" s="29"/>
      <c r="S48" s="29"/>
    </row>
    <row r="49" spans="1:19" hidden="1" x14ac:dyDescent="0.25">
      <c r="A49" s="29"/>
      <c r="B49" s="29"/>
      <c r="C49" s="29">
        <f>C41</f>
        <v>1</v>
      </c>
      <c r="D49" s="32" t="str">
        <f>E26</f>
        <v/>
      </c>
      <c r="E49" s="32" t="str">
        <f>G26</f>
        <v/>
      </c>
      <c r="F49" s="32" t="str">
        <f>I26</f>
        <v/>
      </c>
      <c r="G49" s="32" t="str">
        <f>K26</f>
        <v/>
      </c>
      <c r="H49" s="32" t="str">
        <f>M26</f>
        <v/>
      </c>
      <c r="I49" s="32" t="str">
        <f>O26</f>
        <v/>
      </c>
      <c r="J49" s="32" t="str">
        <f>Q26</f>
        <v/>
      </c>
      <c r="K49" s="32" t="str">
        <f>S26</f>
        <v/>
      </c>
      <c r="L49" s="29"/>
      <c r="M49" s="29"/>
      <c r="N49" s="29"/>
      <c r="O49" s="29"/>
      <c r="P49" s="29"/>
      <c r="Q49" s="29"/>
      <c r="R49" s="29"/>
      <c r="S49" s="29"/>
    </row>
    <row r="50" spans="1:19" hidden="1" x14ac:dyDescent="0.25">
      <c r="A50" s="29"/>
      <c r="B50" s="29"/>
      <c r="C50" s="29">
        <f t="shared" ref="C50:C53" si="24">C42</f>
        <v>2</v>
      </c>
      <c r="D50" s="32" t="str">
        <f t="shared" ref="D50:D53" si="25">E27</f>
        <v/>
      </c>
      <c r="E50" s="32" t="str">
        <f t="shared" ref="E50:E53" si="26">G27</f>
        <v/>
      </c>
      <c r="F50" s="32" t="str">
        <f t="shared" ref="F50:F53" si="27">I27</f>
        <v/>
      </c>
      <c r="G50" s="32" t="str">
        <f t="shared" ref="G50:G53" si="28">K27</f>
        <v/>
      </c>
      <c r="H50" s="32" t="str">
        <f t="shared" ref="H50:H53" si="29">M27</f>
        <v/>
      </c>
      <c r="I50" s="32" t="str">
        <f t="shared" ref="I50:I53" si="30">O27</f>
        <v/>
      </c>
      <c r="J50" s="32" t="str">
        <f t="shared" ref="J50:J53" si="31">Q27</f>
        <v/>
      </c>
      <c r="K50" s="32" t="str">
        <f t="shared" ref="K50:K53" si="32">S27</f>
        <v/>
      </c>
      <c r="L50" s="29"/>
      <c r="M50" s="29"/>
      <c r="N50" s="29"/>
      <c r="O50" s="29"/>
      <c r="P50" s="29"/>
      <c r="Q50" s="29"/>
      <c r="R50" s="29"/>
      <c r="S50" s="29"/>
    </row>
    <row r="51" spans="1:19" hidden="1" x14ac:dyDescent="0.25">
      <c r="A51" s="29"/>
      <c r="B51" s="29"/>
      <c r="C51" s="29">
        <f t="shared" si="24"/>
        <v>3</v>
      </c>
      <c r="D51" s="32" t="str">
        <f t="shared" si="25"/>
        <v/>
      </c>
      <c r="E51" s="32" t="str">
        <f t="shared" si="26"/>
        <v/>
      </c>
      <c r="F51" s="32" t="str">
        <f t="shared" si="27"/>
        <v/>
      </c>
      <c r="G51" s="32" t="str">
        <f t="shared" si="28"/>
        <v/>
      </c>
      <c r="H51" s="32" t="str">
        <f t="shared" si="29"/>
        <v/>
      </c>
      <c r="I51" s="32" t="str">
        <f t="shared" si="30"/>
        <v/>
      </c>
      <c r="J51" s="32" t="str">
        <f t="shared" si="31"/>
        <v/>
      </c>
      <c r="K51" s="32" t="str">
        <f t="shared" si="32"/>
        <v/>
      </c>
      <c r="L51" s="29"/>
      <c r="M51" s="29"/>
      <c r="N51" s="29"/>
      <c r="O51" s="29"/>
      <c r="P51" s="29"/>
      <c r="Q51" s="29"/>
      <c r="R51" s="29"/>
      <c r="S51" s="29"/>
    </row>
    <row r="52" spans="1:19" hidden="1" x14ac:dyDescent="0.25">
      <c r="A52" s="29"/>
      <c r="B52" s="29"/>
      <c r="C52" s="29">
        <f t="shared" si="24"/>
        <v>4</v>
      </c>
      <c r="D52" s="32" t="str">
        <f t="shared" si="25"/>
        <v/>
      </c>
      <c r="E52" s="32" t="str">
        <f t="shared" si="26"/>
        <v/>
      </c>
      <c r="F52" s="32" t="str">
        <f t="shared" si="27"/>
        <v/>
      </c>
      <c r="G52" s="32" t="str">
        <f t="shared" si="28"/>
        <v/>
      </c>
      <c r="H52" s="32" t="str">
        <f t="shared" si="29"/>
        <v/>
      </c>
      <c r="I52" s="32" t="str">
        <f t="shared" si="30"/>
        <v/>
      </c>
      <c r="J52" s="32" t="str">
        <f t="shared" si="31"/>
        <v/>
      </c>
      <c r="K52" s="32" t="str">
        <f t="shared" si="32"/>
        <v/>
      </c>
      <c r="L52" s="29"/>
      <c r="M52" s="29"/>
      <c r="N52" s="29"/>
      <c r="O52" s="29"/>
      <c r="P52" s="29"/>
      <c r="Q52" s="29"/>
      <c r="R52" s="29"/>
      <c r="S52" s="29"/>
    </row>
    <row r="53" spans="1:19" hidden="1" x14ac:dyDescent="0.25">
      <c r="A53" s="29"/>
      <c r="B53" s="29"/>
      <c r="C53" s="29">
        <f t="shared" si="24"/>
        <v>5</v>
      </c>
      <c r="D53" s="32" t="str">
        <f t="shared" si="25"/>
        <v/>
      </c>
      <c r="E53" s="32" t="str">
        <f t="shared" si="26"/>
        <v/>
      </c>
      <c r="F53" s="32" t="str">
        <f t="shared" si="27"/>
        <v/>
      </c>
      <c r="G53" s="32" t="str">
        <f t="shared" si="28"/>
        <v/>
      </c>
      <c r="H53" s="32" t="str">
        <f t="shared" si="29"/>
        <v/>
      </c>
      <c r="I53" s="32" t="str">
        <f t="shared" si="30"/>
        <v/>
      </c>
      <c r="J53" s="32" t="str">
        <f t="shared" si="31"/>
        <v/>
      </c>
      <c r="K53" s="32" t="str">
        <f t="shared" si="32"/>
        <v/>
      </c>
      <c r="L53" s="29"/>
      <c r="M53" s="29"/>
      <c r="N53" s="29"/>
      <c r="O53" s="29"/>
      <c r="P53" s="29"/>
      <c r="Q53" s="29"/>
      <c r="R53" s="29"/>
      <c r="S53" s="29"/>
    </row>
    <row r="54" spans="1:19" x14ac:dyDescent="0.25">
      <c r="A54" s="29"/>
      <c r="B54" s="29"/>
      <c r="C54" s="29"/>
      <c r="D54" s="29"/>
      <c r="E54" s="29"/>
      <c r="F54" s="29"/>
      <c r="G54" s="29"/>
      <c r="H54" s="29"/>
      <c r="I54" s="29"/>
      <c r="J54" s="29"/>
      <c r="K54" s="29"/>
      <c r="L54" s="29"/>
      <c r="M54" s="29"/>
      <c r="N54" s="29"/>
      <c r="O54" s="29"/>
      <c r="P54" s="29"/>
      <c r="Q54" s="29"/>
      <c r="R54" s="29"/>
      <c r="S54" s="29"/>
    </row>
    <row r="55" spans="1:19" x14ac:dyDescent="0.25">
      <c r="A55" s="29"/>
      <c r="B55" s="29"/>
      <c r="C55" s="29"/>
      <c r="D55" s="29"/>
      <c r="E55" s="29"/>
      <c r="F55" s="29"/>
      <c r="G55" s="29"/>
      <c r="H55" s="29"/>
      <c r="I55" s="29"/>
      <c r="J55" s="29"/>
      <c r="K55" s="29"/>
      <c r="L55" s="29"/>
      <c r="M55" s="29"/>
      <c r="N55" s="29"/>
      <c r="O55" s="29"/>
      <c r="P55" s="29"/>
      <c r="Q55" s="29"/>
      <c r="R55" s="29"/>
      <c r="S55" s="29"/>
    </row>
    <row r="56" spans="1:19" x14ac:dyDescent="0.25">
      <c r="A56" s="29"/>
      <c r="B56" s="29"/>
      <c r="C56" s="29"/>
      <c r="D56" s="29"/>
      <c r="E56" s="29"/>
      <c r="F56" s="29"/>
      <c r="G56" s="29"/>
      <c r="H56" s="29"/>
      <c r="I56" s="29"/>
      <c r="J56" s="29"/>
      <c r="K56" s="29"/>
      <c r="L56" s="29"/>
      <c r="M56" s="29"/>
      <c r="N56" s="29"/>
      <c r="O56" s="29"/>
      <c r="P56" s="29"/>
      <c r="Q56" s="29"/>
      <c r="R56" s="29"/>
      <c r="S56" s="29"/>
    </row>
  </sheetData>
  <mergeCells count="31">
    <mergeCell ref="B17:C17"/>
    <mergeCell ref="B18:B22"/>
    <mergeCell ref="B24:S24"/>
    <mergeCell ref="B25:C25"/>
    <mergeCell ref="B26:B30"/>
    <mergeCell ref="N8:O8"/>
    <mergeCell ref="P8:Q8"/>
    <mergeCell ref="R8:S8"/>
    <mergeCell ref="B9:C9"/>
    <mergeCell ref="B10:B14"/>
    <mergeCell ref="B16:S16"/>
    <mergeCell ref="L7:M7"/>
    <mergeCell ref="N7:O7"/>
    <mergeCell ref="P7:Q7"/>
    <mergeCell ref="R7:S7"/>
    <mergeCell ref="B8:C8"/>
    <mergeCell ref="D8:E8"/>
    <mergeCell ref="F8:G8"/>
    <mergeCell ref="H8:I8"/>
    <mergeCell ref="J8:K8"/>
    <mergeCell ref="L8:M8"/>
    <mergeCell ref="B2:E2"/>
    <mergeCell ref="F2:Z2"/>
    <mergeCell ref="B4:E4"/>
    <mergeCell ref="F4:Z4"/>
    <mergeCell ref="B6:S6"/>
    <mergeCell ref="B7:C7"/>
    <mergeCell ref="D7:E7"/>
    <mergeCell ref="F7:G7"/>
    <mergeCell ref="H7:I7"/>
    <mergeCell ref="J7:K7"/>
  </mergeCells>
  <pageMargins left="0.7" right="0.7" top="0.75" bottom="0.75" header="0.3" footer="0.3"/>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5BA4-08F7-4BB4-8938-E35FDCFA842D}">
  <sheetPr>
    <pageSetUpPr fitToPage="1"/>
  </sheetPr>
  <dimension ref="A1:Z56"/>
  <sheetViews>
    <sheetView showGridLines="0" zoomScaleNormal="100" workbookViewId="0">
      <selection activeCell="R60" sqref="R60"/>
    </sheetView>
  </sheetViews>
  <sheetFormatPr baseColWidth="10" defaultRowHeight="15" x14ac:dyDescent="0.25"/>
  <cols>
    <col min="1" max="1" width="2" style="3" customWidth="1"/>
    <col min="2" max="2" width="3.28515625" style="3" customWidth="1"/>
    <col min="3" max="3" width="8.7109375" style="3" customWidth="1"/>
    <col min="4" max="19" width="5.7109375" style="3" customWidth="1"/>
    <col min="20" max="25" width="11.42578125" style="3"/>
    <col min="26" max="26" width="16.85546875" style="3" customWidth="1"/>
    <col min="27" max="27" width="2.42578125" style="3" customWidth="1"/>
    <col min="28" max="16384" width="11.42578125" style="3"/>
  </cols>
  <sheetData>
    <row r="1" spans="2:26" ht="6" customHeight="1" thickBot="1" x14ac:dyDescent="0.3"/>
    <row r="2" spans="2:26" ht="53.25" customHeight="1" thickBot="1" x14ac:dyDescent="0.3">
      <c r="B2" s="65"/>
      <c r="C2" s="66"/>
      <c r="D2" s="66"/>
      <c r="E2" s="66"/>
      <c r="F2" s="67" t="s">
        <v>26</v>
      </c>
      <c r="G2" s="67"/>
      <c r="H2" s="67"/>
      <c r="I2" s="67"/>
      <c r="J2" s="67"/>
      <c r="K2" s="67"/>
      <c r="L2" s="67"/>
      <c r="M2" s="67"/>
      <c r="N2" s="67"/>
      <c r="O2" s="67"/>
      <c r="P2" s="67"/>
      <c r="Q2" s="67"/>
      <c r="R2" s="67"/>
      <c r="S2" s="67"/>
      <c r="T2" s="67"/>
      <c r="U2" s="67"/>
      <c r="V2" s="67"/>
      <c r="W2" s="67"/>
      <c r="X2" s="67"/>
      <c r="Y2" s="67"/>
      <c r="Z2" s="68"/>
    </row>
    <row r="3" spans="2:26" ht="12" customHeight="1" thickBot="1" x14ac:dyDescent="0.3"/>
    <row r="4" spans="2:26" s="4" customFormat="1" ht="25.5" customHeight="1" thickBot="1" x14ac:dyDescent="0.3">
      <c r="B4" s="48" t="s">
        <v>0</v>
      </c>
      <c r="C4" s="48"/>
      <c r="D4" s="48"/>
      <c r="E4" s="49"/>
      <c r="F4" s="69" t="s">
        <v>2</v>
      </c>
      <c r="G4" s="69"/>
      <c r="H4" s="69"/>
      <c r="I4" s="69"/>
      <c r="J4" s="69"/>
      <c r="K4" s="69"/>
      <c r="L4" s="69"/>
      <c r="M4" s="69"/>
      <c r="N4" s="69"/>
      <c r="O4" s="69"/>
      <c r="P4" s="69"/>
      <c r="Q4" s="69"/>
      <c r="R4" s="69"/>
      <c r="S4" s="69"/>
      <c r="T4" s="69"/>
      <c r="U4" s="69"/>
      <c r="V4" s="69"/>
      <c r="W4" s="69"/>
      <c r="X4" s="69"/>
      <c r="Y4" s="69"/>
      <c r="Z4" s="70"/>
    </row>
    <row r="5" spans="2:26" ht="15.75" thickBot="1" x14ac:dyDescent="0.3"/>
    <row r="6" spans="2:26" ht="16.5" thickBot="1" x14ac:dyDescent="0.3">
      <c r="B6" s="54" t="s">
        <v>28</v>
      </c>
      <c r="C6" s="55"/>
      <c r="D6" s="55"/>
      <c r="E6" s="55"/>
      <c r="F6" s="55"/>
      <c r="G6" s="55"/>
      <c r="H6" s="55"/>
      <c r="I6" s="55"/>
      <c r="J6" s="55"/>
      <c r="K6" s="55"/>
      <c r="L6" s="55"/>
      <c r="M6" s="55"/>
      <c r="N6" s="55"/>
      <c r="O6" s="55"/>
      <c r="P6" s="55"/>
      <c r="Q6" s="55"/>
      <c r="R6" s="55"/>
      <c r="S6" s="56"/>
    </row>
    <row r="7" spans="2:26" ht="15.75" thickBot="1" x14ac:dyDescent="0.3">
      <c r="B7" s="63" t="s">
        <v>1</v>
      </c>
      <c r="C7" s="64"/>
      <c r="D7" s="60">
        <v>44391</v>
      </c>
      <c r="E7" s="61"/>
      <c r="F7" s="60">
        <v>44433</v>
      </c>
      <c r="G7" s="61"/>
      <c r="H7" s="60">
        <v>44456</v>
      </c>
      <c r="I7" s="61"/>
      <c r="J7" s="60">
        <v>44546</v>
      </c>
      <c r="K7" s="61"/>
      <c r="L7" s="60">
        <v>44578</v>
      </c>
      <c r="M7" s="61"/>
      <c r="N7" s="60"/>
      <c r="O7" s="61"/>
      <c r="P7" s="60"/>
      <c r="Q7" s="61"/>
      <c r="R7" s="62"/>
      <c r="S7" s="61"/>
    </row>
    <row r="8" spans="2:26" ht="15.75" thickBot="1" x14ac:dyDescent="0.3">
      <c r="B8" s="63" t="s">
        <v>4</v>
      </c>
      <c r="C8" s="64"/>
      <c r="D8" s="57">
        <v>29</v>
      </c>
      <c r="E8" s="58"/>
      <c r="F8" s="57">
        <v>19</v>
      </c>
      <c r="G8" s="58"/>
      <c r="H8" s="57">
        <v>21</v>
      </c>
      <c r="I8" s="58"/>
      <c r="J8" s="57">
        <v>12</v>
      </c>
      <c r="K8" s="58"/>
      <c r="L8" s="57">
        <v>9</v>
      </c>
      <c r="M8" s="58"/>
      <c r="N8" s="57"/>
      <c r="O8" s="58"/>
      <c r="P8" s="57"/>
      <c r="Q8" s="58"/>
      <c r="R8" s="59"/>
      <c r="S8" s="58"/>
    </row>
    <row r="9" spans="2:26" ht="15.75" thickBot="1" x14ac:dyDescent="0.3">
      <c r="B9" s="50" t="s">
        <v>14</v>
      </c>
      <c r="C9" s="51"/>
      <c r="D9" s="22" t="s">
        <v>12</v>
      </c>
      <c r="E9" s="23" t="s">
        <v>13</v>
      </c>
      <c r="F9" s="22" t="s">
        <v>12</v>
      </c>
      <c r="G9" s="23" t="s">
        <v>13</v>
      </c>
      <c r="H9" s="22" t="s">
        <v>12</v>
      </c>
      <c r="I9" s="23" t="s">
        <v>13</v>
      </c>
      <c r="J9" s="22" t="s">
        <v>12</v>
      </c>
      <c r="K9" s="23" t="s">
        <v>13</v>
      </c>
      <c r="L9" s="22" t="s">
        <v>12</v>
      </c>
      <c r="M9" s="23" t="s">
        <v>13</v>
      </c>
      <c r="N9" s="22" t="s">
        <v>12</v>
      </c>
      <c r="O9" s="23" t="s">
        <v>13</v>
      </c>
      <c r="P9" s="22" t="s">
        <v>12</v>
      </c>
      <c r="Q9" s="23" t="s">
        <v>13</v>
      </c>
      <c r="R9" s="24" t="s">
        <v>12</v>
      </c>
      <c r="S9" s="23" t="s">
        <v>13</v>
      </c>
    </row>
    <row r="10" spans="2:26" ht="15" customHeight="1" x14ac:dyDescent="0.25">
      <c r="B10" s="52" t="s">
        <v>5</v>
      </c>
      <c r="C10" s="19">
        <v>1</v>
      </c>
      <c r="D10" s="33">
        <v>10.8</v>
      </c>
      <c r="E10" s="34">
        <v>43</v>
      </c>
      <c r="F10" s="33">
        <v>10.8</v>
      </c>
      <c r="G10" s="34">
        <v>43.1</v>
      </c>
      <c r="H10" s="33">
        <v>11.4</v>
      </c>
      <c r="I10" s="34">
        <v>43.5</v>
      </c>
      <c r="J10" s="33">
        <v>10.199999999999999</v>
      </c>
      <c r="K10" s="34">
        <v>43</v>
      </c>
      <c r="L10" s="35">
        <v>12</v>
      </c>
      <c r="M10" s="34">
        <v>43.5</v>
      </c>
      <c r="N10" s="33"/>
      <c r="O10" s="34"/>
      <c r="P10" s="33"/>
      <c r="Q10" s="34"/>
      <c r="R10" s="33"/>
      <c r="S10" s="34"/>
    </row>
    <row r="11" spans="2:26" x14ac:dyDescent="0.25">
      <c r="B11" s="52"/>
      <c r="C11" s="20">
        <v>2</v>
      </c>
      <c r="D11" s="36">
        <v>11</v>
      </c>
      <c r="E11" s="37">
        <v>50.8</v>
      </c>
      <c r="F11" s="36">
        <v>11.5</v>
      </c>
      <c r="G11" s="37">
        <v>51</v>
      </c>
      <c r="H11" s="36">
        <v>12</v>
      </c>
      <c r="I11" s="37">
        <v>51.2</v>
      </c>
      <c r="J11" s="36">
        <v>13</v>
      </c>
      <c r="K11" s="37">
        <v>50.8</v>
      </c>
      <c r="L11" s="38">
        <v>15</v>
      </c>
      <c r="M11" s="37">
        <v>51.5</v>
      </c>
      <c r="N11" s="38"/>
      <c r="O11" s="37"/>
      <c r="P11" s="38"/>
      <c r="Q11" s="37"/>
      <c r="R11" s="39"/>
      <c r="S11" s="37"/>
    </row>
    <row r="12" spans="2:26" x14ac:dyDescent="0.25">
      <c r="B12" s="52"/>
      <c r="C12" s="20">
        <v>3</v>
      </c>
      <c r="D12" s="36"/>
      <c r="E12" s="37"/>
      <c r="F12" s="36"/>
      <c r="G12" s="37"/>
      <c r="H12" s="36"/>
      <c r="I12" s="37"/>
      <c r="J12" s="36"/>
      <c r="K12" s="37"/>
      <c r="L12" s="38"/>
      <c r="M12" s="37"/>
      <c r="N12" s="38"/>
      <c r="O12" s="37"/>
      <c r="P12" s="38"/>
      <c r="Q12" s="37"/>
      <c r="R12" s="39"/>
      <c r="S12" s="37"/>
    </row>
    <row r="13" spans="2:26" x14ac:dyDescent="0.25">
      <c r="B13" s="52"/>
      <c r="C13" s="20">
        <v>4</v>
      </c>
      <c r="D13" s="36"/>
      <c r="E13" s="37"/>
      <c r="F13" s="36"/>
      <c r="G13" s="37"/>
      <c r="H13" s="36"/>
      <c r="I13" s="37"/>
      <c r="J13" s="36"/>
      <c r="K13" s="37"/>
      <c r="L13" s="38"/>
      <c r="M13" s="37"/>
      <c r="N13" s="38"/>
      <c r="O13" s="37"/>
      <c r="P13" s="38"/>
      <c r="Q13" s="37"/>
      <c r="R13" s="39"/>
      <c r="S13" s="37"/>
    </row>
    <row r="14" spans="2:26" ht="15.75" thickBot="1" x14ac:dyDescent="0.3">
      <c r="B14" s="53"/>
      <c r="C14" s="21">
        <v>5</v>
      </c>
      <c r="D14" s="40"/>
      <c r="E14" s="41"/>
      <c r="F14" s="40"/>
      <c r="G14" s="41"/>
      <c r="H14" s="40"/>
      <c r="I14" s="41"/>
      <c r="J14" s="40"/>
      <c r="K14" s="41"/>
      <c r="L14" s="42"/>
      <c r="M14" s="41"/>
      <c r="N14" s="42"/>
      <c r="O14" s="41"/>
      <c r="P14" s="42"/>
      <c r="Q14" s="41"/>
      <c r="R14" s="43"/>
      <c r="S14" s="41"/>
    </row>
    <row r="15" spans="2:26" ht="15.75" thickBot="1" x14ac:dyDescent="0.3"/>
    <row r="16" spans="2:26" ht="16.5" thickBot="1" x14ac:dyDescent="0.3">
      <c r="B16" s="54" t="s">
        <v>15</v>
      </c>
      <c r="C16" s="55"/>
      <c r="D16" s="55"/>
      <c r="E16" s="55"/>
      <c r="F16" s="55"/>
      <c r="G16" s="55"/>
      <c r="H16" s="55"/>
      <c r="I16" s="55"/>
      <c r="J16" s="55"/>
      <c r="K16" s="55"/>
      <c r="L16" s="55"/>
      <c r="M16" s="55"/>
      <c r="N16" s="55"/>
      <c r="O16" s="55"/>
      <c r="P16" s="55"/>
      <c r="Q16" s="55"/>
      <c r="R16" s="55"/>
      <c r="S16" s="56"/>
    </row>
    <row r="17" spans="2:19" ht="15.75" thickBot="1" x14ac:dyDescent="0.3">
      <c r="B17" s="50" t="s">
        <v>14</v>
      </c>
      <c r="C17" s="51"/>
      <c r="D17" s="22" t="s">
        <v>16</v>
      </c>
      <c r="E17" s="23" t="s">
        <v>17</v>
      </c>
      <c r="F17" s="22" t="s">
        <v>16</v>
      </c>
      <c r="G17" s="23" t="s">
        <v>17</v>
      </c>
      <c r="H17" s="22" t="s">
        <v>16</v>
      </c>
      <c r="I17" s="23" t="s">
        <v>17</v>
      </c>
      <c r="J17" s="22" t="s">
        <v>16</v>
      </c>
      <c r="K17" s="23" t="s">
        <v>17</v>
      </c>
      <c r="L17" s="22" t="s">
        <v>16</v>
      </c>
      <c r="M17" s="23" t="s">
        <v>17</v>
      </c>
      <c r="N17" s="22" t="s">
        <v>16</v>
      </c>
      <c r="O17" s="23" t="s">
        <v>17</v>
      </c>
      <c r="P17" s="22" t="s">
        <v>16</v>
      </c>
      <c r="Q17" s="23" t="s">
        <v>17</v>
      </c>
      <c r="R17" s="22" t="s">
        <v>16</v>
      </c>
      <c r="S17" s="23" t="s">
        <v>17</v>
      </c>
    </row>
    <row r="18" spans="2:19" ht="15" customHeight="1" x14ac:dyDescent="0.25">
      <c r="B18" s="52" t="s">
        <v>5</v>
      </c>
      <c r="C18" s="25">
        <v>1</v>
      </c>
      <c r="D18" s="44">
        <f>IF(D10&lt;&gt;"",D10,"")</f>
        <v>10.8</v>
      </c>
      <c r="E18" s="45">
        <f>IF(D18&lt;&gt;"",0,"")</f>
        <v>0</v>
      </c>
      <c r="F18" s="44">
        <f>IF(F10&lt;&gt;0,(F10+$I$35*(F$8-$D$8)*'Calcul dilatation'!$C$2)-(($I$36+F10-10)-(($I$36+F10-10)*COS(RADIANS((G10-E10)*2)))),"")</f>
        <v>10.704856818616326</v>
      </c>
      <c r="G18" s="45">
        <f>IF(G10&lt;&gt;"",($I$36+F10-10)*SIN(RADIANS(2*(G10-$E10))),"")</f>
        <v>0.33440440557843826</v>
      </c>
      <c r="H18" s="44">
        <f>IF(H10&lt;&gt;0,(H10+$I$35*(H$8-$D$8)*'Calcul dilatation'!$C$2)-(($I$36+H10-10)-(($I$36+H10-10)*COS(RADIANS((I10-G10)*2)))),"")</f>
        <v>11.314955686496923</v>
      </c>
      <c r="I18" s="45">
        <f>IF(I10&lt;&gt;"",($I$36+H10-10)*SIN(RADIANS(2*(I10-$E10))),"")</f>
        <v>1.6824119805541307</v>
      </c>
      <c r="J18" s="44">
        <f>IF(J10&lt;&gt;0,(J10+$I$35*(J$8-$D$8)*'Calcul dilatation'!$C$2)-(($I$36+J10-10)-(($I$36+J10-10)*COS(RADIANS((K10-I10)*2)))),"")</f>
        <v>10.024749369388447</v>
      </c>
      <c r="K18" s="45">
        <f>IF(K10&lt;&gt;"",($I$36+J10-10)*SIN(RADIANS(2*(K10-$E10))),"")</f>
        <v>0</v>
      </c>
      <c r="L18" s="44">
        <f>IF(L10&lt;&gt;0,(L10+$I$35*(L$8-$D$8)*'Calcul dilatation'!$C$2)-(($I$36+L10-10)-(($I$36+L10-10)*COS(RADIANS((M10-K10)*2)))),"")</f>
        <v>11.796107360169959</v>
      </c>
      <c r="M18" s="45">
        <f>IF(M10&lt;&gt;"",($I$36+L10-10)*SIN(RADIANS(2*(M10-$E10))),"")</f>
        <v>1.6928834244165005</v>
      </c>
      <c r="N18" s="44" t="str">
        <f>IF(N10&lt;&gt;0,(N10+$I$35*(N$8-$D$8)*'Calcul dilatation'!$C$2)-(($I$36+N10-10)-(($I$36+N10-10)*COS(RADIANS((O10-M10)*2)))),"")</f>
        <v/>
      </c>
      <c r="O18" s="45" t="str">
        <f>IF(O10&lt;&gt;"",($I$36+N10-10)*SIN(RADIANS(2*(O10-$E10))),"")</f>
        <v/>
      </c>
      <c r="P18" s="44" t="str">
        <f>IF(P10&lt;&gt;0,(P10+$I$35*(P$8-$D$8)*'Calcul dilatation'!$C$2)-(($I$36+P10-10)-(($I$36+P10-10)*COS(RADIANS((Q10-O10)*2)))),"")</f>
        <v/>
      </c>
      <c r="Q18" s="45" t="str">
        <f>IF(Q10&lt;&gt;"",($I$36+P10-10)*SIN(RADIANS(2*(Q10-$E10))),"")</f>
        <v/>
      </c>
      <c r="R18" s="44" t="str">
        <f>IF(R10&lt;&gt;0,(R10+$I$35*(R$8-$D$8)*'Calcul dilatation'!$C$2)-(($I$36+R10-10)-(($I$36+R10-10)*COS(RADIANS((S10-Q10)*2)))),"")</f>
        <v/>
      </c>
      <c r="S18" s="45" t="str">
        <f>IF(S10&lt;&gt;"",($I$36+R10-10)*SIN(RADIANS(2*(S10-$E10))),"")</f>
        <v/>
      </c>
    </row>
    <row r="19" spans="2:19" x14ac:dyDescent="0.25">
      <c r="B19" s="52"/>
      <c r="C19" s="26">
        <v>2</v>
      </c>
      <c r="D19" s="44">
        <f t="shared" ref="D19:D22" si="0">IF(D11&lt;&gt;"",D11,"")</f>
        <v>11</v>
      </c>
      <c r="E19" s="45">
        <f t="shared" ref="E19:E22" si="1">IF(D19&lt;&gt;"",0,"")</f>
        <v>0</v>
      </c>
      <c r="F19" s="44">
        <f>IF(F11&lt;&gt;0,(F11+$I$35*(F$8-$D$8)*'Calcul dilatation'!$C$2)-(($I$36+F11-10)-(($I$36+F11-10)*COS(RADIANS((G11-E11)*2)))),"")</f>
        <v>11.403088828070596</v>
      </c>
      <c r="G19" s="45">
        <f t="shared" ref="G19:G22" si="2">IF(G11&lt;&gt;"",($I$36+F11-10)*SIN(RADIANS(2*(G11-$E11))),"")</f>
        <v>0.67369161875329941</v>
      </c>
      <c r="H19" s="44">
        <f>IF(H11&lt;&gt;0,(H11+$I$35*(H$8-$D$8)*'Calcul dilatation'!$C$2)-(($I$36+H11-10)-(($I$36+H11-10)*COS(RADIANS((I11-G11)*2)))),"")</f>
        <v>11.921988550423292</v>
      </c>
      <c r="I19" s="45">
        <f t="shared" ref="I19:I22" si="3">IF(I11&lt;&gt;"",($I$36+H11-10)*SIN(RADIANS(2*(I11-$E11))),"")</f>
        <v>1.3543314928971106</v>
      </c>
      <c r="J19" s="44">
        <f>IF(J11&lt;&gt;0,(J11+$I$35*(J$8-$D$8)*'Calcul dilatation'!$C$2)-(($I$36+J11-10)-(($I$36+J11-10)*COS(RADIANS((K11-I11)*2)))),"")</f>
        <v>12.829696143411814</v>
      </c>
      <c r="K19" s="45">
        <f t="shared" ref="K19:K22" si="4">IF(K11&lt;&gt;"",($I$36+J11-10)*SIN(RADIANS(2*(K11-$E11))),"")</f>
        <v>0</v>
      </c>
      <c r="L19" s="44">
        <f>IF(L11&lt;&gt;0,(L11+$I$35*(L$8-$D$8)*'Calcul dilatation'!$C$2)-(($I$36+L11-10)-(($I$36+L11-10)*COS(RADIANS((M11-K11)*2)))),"")</f>
        <v>14.781029908118317</v>
      </c>
      <c r="M19" s="45">
        <f>IF(M11&lt;&gt;"",($I$36+L11-10)*SIN(RADIANS(2*(M11-$E11))),"")</f>
        <v>2.4432178152653252</v>
      </c>
      <c r="N19" s="44" t="str">
        <f>IF(N11&lt;&gt;0,(N11+$I$35*(N$8-$D$8)*'Calcul dilatation'!$C$2)-(($I$36+N11-10)-(($I$36+N11-10)*COS(RADIANS((O11-M11)*2)))),"")</f>
        <v/>
      </c>
      <c r="O19" s="45" t="str">
        <f t="shared" ref="O19:O22" si="5">IF(O11&lt;&gt;"",($I$36+N11-10)*SIN(RADIANS(2*(O11-$E11))),"")</f>
        <v/>
      </c>
      <c r="P19" s="44" t="str">
        <f>IF(P11&lt;&gt;0,(P11+$I$35*(P$8-$D$8)*'Calcul dilatation'!$C$2)-(($I$36+P11-10)-(($I$36+P11-10)*COS(RADIANS((Q11-O11)*2)))),"")</f>
        <v/>
      </c>
      <c r="Q19" s="45" t="str">
        <f t="shared" ref="Q19:Q22" si="6">IF(Q11&lt;&gt;"",($I$36+P11-10)*SIN(RADIANS(2*(Q11-$E11))),"")</f>
        <v/>
      </c>
      <c r="R19" s="44" t="str">
        <f>IF(R11&lt;&gt;0,(R11+$I$35*(R$8-$D$8)*'Calcul dilatation'!$C$2)-(($I$36+R11-10)-(($I$36+R11-10)*COS(RADIANS((S11-Q11)*2)))),"")</f>
        <v/>
      </c>
      <c r="S19" s="45" t="str">
        <f t="shared" ref="S19:S22" si="7">IF(S11&lt;&gt;"",($I$36+R11-10)*SIN(RADIANS(2*(S11-$E11))),"")</f>
        <v/>
      </c>
    </row>
    <row r="20" spans="2:19" x14ac:dyDescent="0.25">
      <c r="B20" s="52"/>
      <c r="C20" s="26">
        <v>3</v>
      </c>
      <c r="D20" s="44" t="str">
        <f t="shared" si="0"/>
        <v/>
      </c>
      <c r="E20" s="45" t="str">
        <f t="shared" si="1"/>
        <v/>
      </c>
      <c r="F20" s="44" t="str">
        <f>IF(F12&lt;&gt;0,(F12+$I$35*(F$8-$D$8)*'Calcul dilatation'!$C$2)-(($I$36+F12-10)-(($I$36+F12-10)*COS(RADIANS((G12-E12)*2)))),"")</f>
        <v/>
      </c>
      <c r="G20" s="45" t="str">
        <f t="shared" si="2"/>
        <v/>
      </c>
      <c r="H20" s="44" t="str">
        <f>IF(H12&lt;&gt;0,(H12+$I$35*(H$8-$D$8)*'Calcul dilatation'!$C$2)-(($I$36+H12-10)-(($I$36+H12-10)*COS(RADIANS((I12-G12)*2)))),"")</f>
        <v/>
      </c>
      <c r="I20" s="45" t="str">
        <f t="shared" si="3"/>
        <v/>
      </c>
      <c r="J20" s="44" t="str">
        <f>IF(J12&lt;&gt;0,(J12+$I$35*(J$8-$D$8)*'Calcul dilatation'!$C$2)-(($I$36+J12-10)-(($I$36+J12-10)*COS(RADIANS((K12-I12)*2)))),"")</f>
        <v/>
      </c>
      <c r="K20" s="45" t="str">
        <f t="shared" si="4"/>
        <v/>
      </c>
      <c r="L20" s="44" t="str">
        <f>IF(L12&lt;&gt;0,(L12+$I$35*(L$8-$D$8)*'Calcul dilatation'!$C$2)-(($I$36+L12-10)-(($I$36+L12-10)*COS(RADIANS((M12-K12)*2)))),"")</f>
        <v/>
      </c>
      <c r="M20" s="45" t="str">
        <f t="shared" ref="M19:M22" si="8">IF(M12&lt;&gt;"",($I$36+L12-10)*SIN(RADIANS(2*(M12-$E12))),"")</f>
        <v/>
      </c>
      <c r="N20" s="44" t="str">
        <f>IF(N12&lt;&gt;0,(N12+$I$35*(N$8-$D$8)*'Calcul dilatation'!$C$2)-(($I$36+N12-10)-(($I$36+N12-10)*COS(RADIANS((O12-M12)*2)))),"")</f>
        <v/>
      </c>
      <c r="O20" s="45" t="str">
        <f t="shared" si="5"/>
        <v/>
      </c>
      <c r="P20" s="44" t="str">
        <f>IF(P12&lt;&gt;0,(P12+$I$35*(P$8-$D$8)*'Calcul dilatation'!$C$2)-(($I$36+P12-10)-(($I$36+P12-10)*COS(RADIANS((Q12-O12)*2)))),"")</f>
        <v/>
      </c>
      <c r="Q20" s="45" t="str">
        <f t="shared" si="6"/>
        <v/>
      </c>
      <c r="R20" s="44" t="str">
        <f>IF(R12&lt;&gt;0,(R12+$I$35*(R$8-$D$8)*'Calcul dilatation'!$C$2)-(($I$36+R12-10)-(($I$36+R12-10)*COS(RADIANS((S12-Q12)*2)))),"")</f>
        <v/>
      </c>
      <c r="S20" s="45" t="str">
        <f t="shared" si="7"/>
        <v/>
      </c>
    </row>
    <row r="21" spans="2:19" x14ac:dyDescent="0.25">
      <c r="B21" s="52"/>
      <c r="C21" s="26">
        <v>4</v>
      </c>
      <c r="D21" s="44" t="str">
        <f t="shared" si="0"/>
        <v/>
      </c>
      <c r="E21" s="45" t="str">
        <f t="shared" si="1"/>
        <v/>
      </c>
      <c r="F21" s="44" t="str">
        <f>IF(F13&lt;&gt;0,(F13+$I$35*(F$8-$D$8)*'Calcul dilatation'!$C$2)-(($I$36+F13-10)-(($I$36+F13-10)*COS(RADIANS((G13-E13)*2)))),"")</f>
        <v/>
      </c>
      <c r="G21" s="45" t="str">
        <f t="shared" si="2"/>
        <v/>
      </c>
      <c r="H21" s="44" t="str">
        <f>IF(H13&lt;&gt;0,(H13+$I$35*(H$8-$D$8)*'Calcul dilatation'!$C$2)-(($I$36+H13-10)-(($I$36+H13-10)*COS(RADIANS((I13-G13)*2)))),"")</f>
        <v/>
      </c>
      <c r="I21" s="45" t="str">
        <f t="shared" si="3"/>
        <v/>
      </c>
      <c r="J21" s="44" t="str">
        <f>IF(J13&lt;&gt;0,(J13+$I$35*(J$8-$D$8)*'Calcul dilatation'!$C$2)-(($I$36+J13-10)-(($I$36+J13-10)*COS(RADIANS((K13-I13)*2)))),"")</f>
        <v/>
      </c>
      <c r="K21" s="45" t="str">
        <f t="shared" si="4"/>
        <v/>
      </c>
      <c r="L21" s="44" t="str">
        <f>IF(L13&lt;&gt;0,(L13+$I$35*(L$8-$D$8)*'Calcul dilatation'!$C$2)-(($I$36+L13-10)-(($I$36+L13-10)*COS(RADIANS((M13-K13)*2)))),"")</f>
        <v/>
      </c>
      <c r="M21" s="45" t="str">
        <f t="shared" si="8"/>
        <v/>
      </c>
      <c r="N21" s="44" t="str">
        <f>IF(N13&lt;&gt;0,(N13+$I$35*(N$8-$D$8)*'Calcul dilatation'!$C$2)-(($I$36+N13-10)-(($I$36+N13-10)*COS(RADIANS((O13-M13)*2)))),"")</f>
        <v/>
      </c>
      <c r="O21" s="45" t="str">
        <f t="shared" si="5"/>
        <v/>
      </c>
      <c r="P21" s="44" t="str">
        <f>IF(P13&lt;&gt;0,(P13+$I$35*(P$8-$D$8)*'Calcul dilatation'!$C$2)-(($I$36+P13-10)-(($I$36+P13-10)*COS(RADIANS((Q13-O13)*2)))),"")</f>
        <v/>
      </c>
      <c r="Q21" s="45" t="str">
        <f t="shared" si="6"/>
        <v/>
      </c>
      <c r="R21" s="44" t="str">
        <f>IF(R13&lt;&gt;0,(R13+$I$35*(R$8-$D$8)*'Calcul dilatation'!$C$2)-(($I$36+R13-10)-(($I$36+R13-10)*COS(RADIANS((S13-Q13)*2)))),"")</f>
        <v/>
      </c>
      <c r="S21" s="45" t="str">
        <f t="shared" si="7"/>
        <v/>
      </c>
    </row>
    <row r="22" spans="2:19" ht="15.75" thickBot="1" x14ac:dyDescent="0.3">
      <c r="B22" s="53"/>
      <c r="C22" s="27">
        <v>5</v>
      </c>
      <c r="D22" s="46" t="str">
        <f t="shared" si="0"/>
        <v/>
      </c>
      <c r="E22" s="47" t="str">
        <f t="shared" si="1"/>
        <v/>
      </c>
      <c r="F22" s="46" t="str">
        <f>IF(F14&lt;&gt;0,(F14+$I$35*(F$8-$D$8)*'Calcul dilatation'!$C$2)-(($I$36+F14-10)-(($I$36+F14-10)*COS(RADIANS((G14-E14)*2)))),"")</f>
        <v/>
      </c>
      <c r="G22" s="47" t="str">
        <f t="shared" si="2"/>
        <v/>
      </c>
      <c r="H22" s="46" t="str">
        <f>IF(H14&lt;&gt;0,(H14+$I$35*(H$8-$D$8)*'Calcul dilatation'!$C$2)-(($I$36+H14-10)-(($I$36+H14-10)*COS(RADIANS((I14-G14)*2)))),"")</f>
        <v/>
      </c>
      <c r="I22" s="47" t="str">
        <f t="shared" si="3"/>
        <v/>
      </c>
      <c r="J22" s="46" t="str">
        <f>IF(J14&lt;&gt;0,(J14+$I$35*(J$8-$D$8)*'Calcul dilatation'!$C$2)-(($I$36+J14-10)-(($I$36+J14-10)*COS(RADIANS((K14-I14)*2)))),"")</f>
        <v/>
      </c>
      <c r="K22" s="47" t="str">
        <f t="shared" si="4"/>
        <v/>
      </c>
      <c r="L22" s="46" t="str">
        <f>IF(L14&lt;&gt;0,(L14+$I$35*(L$8-$D$8)*'Calcul dilatation'!$C$2)-(($I$36+L14-10)-(($I$36+L14-10)*COS(RADIANS((M14-K14)*2)))),"")</f>
        <v/>
      </c>
      <c r="M22" s="47" t="str">
        <f t="shared" si="8"/>
        <v/>
      </c>
      <c r="N22" s="46" t="str">
        <f>IF(N14&lt;&gt;0,(N14+$I$35*(N$8-$D$8)*'Calcul dilatation'!$C$2)-(($I$36+N14-10)-(($I$36+N14-10)*COS(RADIANS((O14-M14)*2)))),"")</f>
        <v/>
      </c>
      <c r="O22" s="47" t="str">
        <f t="shared" si="5"/>
        <v/>
      </c>
      <c r="P22" s="46" t="str">
        <f>IF(P14&lt;&gt;0,(P14+$I$35*(P$8-$D$8)*'Calcul dilatation'!$C$2)-(($I$36+P14-10)-(($I$36+P14-10)*COS(RADIANS((Q14-O14)*2)))),"")</f>
        <v/>
      </c>
      <c r="Q22" s="47" t="str">
        <f t="shared" si="6"/>
        <v/>
      </c>
      <c r="R22" s="46" t="str">
        <f>IF(R14&lt;&gt;0,(R14+$I$35*(R$8-$D$8)*'Calcul dilatation'!$C$2)-(($I$36+R14-10)-(($I$36+R14-10)*COS(RADIANS((S14-Q14)*2)))),"")</f>
        <v/>
      </c>
      <c r="S22" s="47" t="str">
        <f t="shared" si="7"/>
        <v/>
      </c>
    </row>
    <row r="23" spans="2:19" ht="15.75" thickBot="1" x14ac:dyDescent="0.3"/>
    <row r="24" spans="2:19" ht="16.5" thickBot="1" x14ac:dyDescent="0.3">
      <c r="B24" s="54" t="s">
        <v>23</v>
      </c>
      <c r="C24" s="55"/>
      <c r="D24" s="55"/>
      <c r="E24" s="55"/>
      <c r="F24" s="55"/>
      <c r="G24" s="55"/>
      <c r="H24" s="55"/>
      <c r="I24" s="55"/>
      <c r="J24" s="55"/>
      <c r="K24" s="55"/>
      <c r="L24" s="55"/>
      <c r="M24" s="55"/>
      <c r="N24" s="55"/>
      <c r="O24" s="55"/>
      <c r="P24" s="55"/>
      <c r="Q24" s="55"/>
      <c r="R24" s="55"/>
      <c r="S24" s="56"/>
    </row>
    <row r="25" spans="2:19" ht="15.75" thickBot="1" x14ac:dyDescent="0.3">
      <c r="B25" s="50" t="s">
        <v>14</v>
      </c>
      <c r="C25" s="51"/>
      <c r="D25" s="22" t="s">
        <v>24</v>
      </c>
      <c r="E25" s="23" t="s">
        <v>25</v>
      </c>
      <c r="F25" s="22" t="s">
        <v>24</v>
      </c>
      <c r="G25" s="23" t="s">
        <v>25</v>
      </c>
      <c r="H25" s="22" t="s">
        <v>24</v>
      </c>
      <c r="I25" s="23" t="s">
        <v>25</v>
      </c>
      <c r="J25" s="22" t="s">
        <v>24</v>
      </c>
      <c r="K25" s="23" t="s">
        <v>25</v>
      </c>
      <c r="L25" s="22" t="s">
        <v>24</v>
      </c>
      <c r="M25" s="23" t="s">
        <v>25</v>
      </c>
      <c r="N25" s="22" t="s">
        <v>24</v>
      </c>
      <c r="O25" s="23" t="s">
        <v>25</v>
      </c>
      <c r="P25" s="22" t="s">
        <v>24</v>
      </c>
      <c r="Q25" s="23" t="s">
        <v>25</v>
      </c>
      <c r="R25" s="22" t="s">
        <v>24</v>
      </c>
      <c r="S25" s="23" t="s">
        <v>25</v>
      </c>
    </row>
    <row r="26" spans="2:19" ht="15" customHeight="1" x14ac:dyDescent="0.25">
      <c r="B26" s="52" t="s">
        <v>5</v>
      </c>
      <c r="C26" s="25">
        <v>1</v>
      </c>
      <c r="D26" s="44">
        <f>IF(D18&lt;&gt;"",0,"")</f>
        <v>0</v>
      </c>
      <c r="E26" s="45">
        <f>IF(D26&lt;&gt;"",0,"")</f>
        <v>0</v>
      </c>
      <c r="F26" s="44">
        <f>IF(F18&lt;&gt;"",F18-$D18,"")</f>
        <v>-9.5143181383674502E-2</v>
      </c>
      <c r="G26" s="45">
        <f>IF(G18&lt;&gt;"",G18-E18,"")</f>
        <v>0.33440440557843826</v>
      </c>
      <c r="H26" s="44">
        <f>IF(H18&lt;&gt;"",H18-$D18,"")</f>
        <v>0.51495568649692203</v>
      </c>
      <c r="I26" s="45">
        <f>IF(I18&lt;&gt;"",I18-E18,"")</f>
        <v>1.6824119805541307</v>
      </c>
      <c r="J26" s="44">
        <f>IF(J18&lt;&gt;"",J18-$D18,"")</f>
        <v>-0.77525063061155386</v>
      </c>
      <c r="K26" s="45">
        <f>IF(K18&lt;&gt;"",K18-E18,"")</f>
        <v>0</v>
      </c>
      <c r="L26" s="44">
        <f>IF(L18&lt;&gt;"",L18-$D18,"")</f>
        <v>0.99610736016995816</v>
      </c>
      <c r="M26" s="45">
        <f>IF(M18&lt;&gt;"",M18-E18,"")</f>
        <v>1.6928834244165005</v>
      </c>
      <c r="N26" s="44" t="str">
        <f>IF(N18&lt;&gt;"",N18-$D18,"")</f>
        <v/>
      </c>
      <c r="O26" s="45" t="str">
        <f>IF(O18&lt;&gt;"",O18-E18,"")</f>
        <v/>
      </c>
      <c r="P26" s="44" t="str">
        <f>IF(P18&lt;&gt;"",P18-$D18,"")</f>
        <v/>
      </c>
      <c r="Q26" s="45" t="str">
        <f>IF(Q18&lt;&gt;"",Q18-E18,"")</f>
        <v/>
      </c>
      <c r="R26" s="44" t="str">
        <f>IF(R18&lt;&gt;"",R18-$D18,"")</f>
        <v/>
      </c>
      <c r="S26" s="45" t="str">
        <f>IF(S18&lt;&gt;"",S18-E18,"")</f>
        <v/>
      </c>
    </row>
    <row r="27" spans="2:19" x14ac:dyDescent="0.25">
      <c r="B27" s="52"/>
      <c r="C27" s="26">
        <v>2</v>
      </c>
      <c r="D27" s="44">
        <f>IF(D19&lt;&gt;"",0,"")</f>
        <v>0</v>
      </c>
      <c r="E27" s="45">
        <f>IF(D27&lt;&gt;"",0,"")</f>
        <v>0</v>
      </c>
      <c r="F27" s="44">
        <f>IF(F19&lt;&gt;"",F19-$D19,"")</f>
        <v>0.40308882807059554</v>
      </c>
      <c r="G27" s="45">
        <f t="shared" ref="G27:G30" si="9">IF(G19&lt;&gt;"",G19-E19,"")</f>
        <v>0.67369161875329941</v>
      </c>
      <c r="H27" s="44">
        <f>IF(H19&lt;&gt;"",H19-$D19,"")</f>
        <v>0.92198855042329164</v>
      </c>
      <c r="I27" s="45">
        <f t="shared" ref="I27:I30" si="10">IF(I19&lt;&gt;"",I19-E19,"")</f>
        <v>1.3543314928971106</v>
      </c>
      <c r="J27" s="44">
        <f>IF(J19&lt;&gt;"",J19-$D19,"")</f>
        <v>1.8296961434118142</v>
      </c>
      <c r="K27" s="45">
        <f t="shared" ref="K27:K30" si="11">IF(K19&lt;&gt;"",K19-E19,"")</f>
        <v>0</v>
      </c>
      <c r="L27" s="44">
        <f>IF(L19&lt;&gt;"",L19-$D19,"")</f>
        <v>3.7810299081183167</v>
      </c>
      <c r="M27" s="45">
        <f t="shared" ref="M27:M30" si="12">IF(M19&lt;&gt;"",M19-E19,"")</f>
        <v>2.4432178152653252</v>
      </c>
      <c r="N27" s="44" t="str">
        <f>IF(N19&lt;&gt;"",N19-$D19,"")</f>
        <v/>
      </c>
      <c r="O27" s="45" t="str">
        <f t="shared" ref="O27:O30" si="13">IF(O19&lt;&gt;"",O19-E19,"")</f>
        <v/>
      </c>
      <c r="P27" s="44" t="str">
        <f>IF(P19&lt;&gt;"",P19-$D19,"")</f>
        <v/>
      </c>
      <c r="Q27" s="45" t="str">
        <f t="shared" ref="Q27:Q30" si="14">IF(Q19&lt;&gt;"",Q19-E19,"")</f>
        <v/>
      </c>
      <c r="R27" s="44" t="str">
        <f>IF(R19&lt;&gt;"",R19-$D19,"")</f>
        <v/>
      </c>
      <c r="S27" s="45" t="str">
        <f t="shared" ref="S27:S30" si="15">IF(S19&lt;&gt;"",S19-E19,"")</f>
        <v/>
      </c>
    </row>
    <row r="28" spans="2:19" x14ac:dyDescent="0.25">
      <c r="B28" s="52"/>
      <c r="C28" s="26">
        <v>3</v>
      </c>
      <c r="D28" s="44" t="str">
        <f>IF(D20&lt;&gt;"",0,"")</f>
        <v/>
      </c>
      <c r="E28" s="45" t="str">
        <f>IF(D28&lt;&gt;"",0,"")</f>
        <v/>
      </c>
      <c r="F28" s="44" t="str">
        <f>IF(F20&lt;&gt;"",F20-$D20,"")</f>
        <v/>
      </c>
      <c r="G28" s="45" t="str">
        <f t="shared" si="9"/>
        <v/>
      </c>
      <c r="H28" s="44" t="str">
        <f>IF(H20&lt;&gt;"",H20-$D20,"")</f>
        <v/>
      </c>
      <c r="I28" s="45" t="str">
        <f t="shared" si="10"/>
        <v/>
      </c>
      <c r="J28" s="44" t="str">
        <f>IF(J20&lt;&gt;"",J20-$D20,"")</f>
        <v/>
      </c>
      <c r="K28" s="45" t="str">
        <f t="shared" si="11"/>
        <v/>
      </c>
      <c r="L28" s="44" t="str">
        <f>IF(L20&lt;&gt;"",L20-$D20,"")</f>
        <v/>
      </c>
      <c r="M28" s="45" t="str">
        <f t="shared" si="12"/>
        <v/>
      </c>
      <c r="N28" s="44" t="str">
        <f>IF(N20&lt;&gt;"",N20-$D20,"")</f>
        <v/>
      </c>
      <c r="O28" s="45" t="str">
        <f t="shared" si="13"/>
        <v/>
      </c>
      <c r="P28" s="44" t="str">
        <f>IF(P20&lt;&gt;"",P20-$D20,"")</f>
        <v/>
      </c>
      <c r="Q28" s="45" t="str">
        <f t="shared" si="14"/>
        <v/>
      </c>
      <c r="R28" s="44" t="str">
        <f>IF(R20&lt;&gt;"",R20-$D20,"")</f>
        <v/>
      </c>
      <c r="S28" s="45" t="str">
        <f t="shared" si="15"/>
        <v/>
      </c>
    </row>
    <row r="29" spans="2:19" x14ac:dyDescent="0.25">
      <c r="B29" s="52"/>
      <c r="C29" s="26">
        <v>4</v>
      </c>
      <c r="D29" s="44" t="str">
        <f>IF(D21&lt;&gt;"",0,"")</f>
        <v/>
      </c>
      <c r="E29" s="45" t="str">
        <f>IF(D29&lt;&gt;"",0,"")</f>
        <v/>
      </c>
      <c r="F29" s="44" t="str">
        <f>IF(F21&lt;&gt;"",F21-$D21,"")</f>
        <v/>
      </c>
      <c r="G29" s="45" t="str">
        <f t="shared" si="9"/>
        <v/>
      </c>
      <c r="H29" s="44" t="str">
        <f>IF(H21&lt;&gt;"",H21-$D21,"")</f>
        <v/>
      </c>
      <c r="I29" s="45" t="str">
        <f t="shared" si="10"/>
        <v/>
      </c>
      <c r="J29" s="44" t="str">
        <f>IF(J21&lt;&gt;"",J21-$D21,"")</f>
        <v/>
      </c>
      <c r="K29" s="45" t="str">
        <f t="shared" si="11"/>
        <v/>
      </c>
      <c r="L29" s="44" t="str">
        <f>IF(L21&lt;&gt;"",L21-$D21,"")</f>
        <v/>
      </c>
      <c r="M29" s="45" t="str">
        <f t="shared" si="12"/>
        <v/>
      </c>
      <c r="N29" s="44" t="str">
        <f>IF(N21&lt;&gt;"",N21-$D21,"")</f>
        <v/>
      </c>
      <c r="O29" s="45" t="str">
        <f t="shared" si="13"/>
        <v/>
      </c>
      <c r="P29" s="44" t="str">
        <f>IF(P21&lt;&gt;"",P21-$D21,"")</f>
        <v/>
      </c>
      <c r="Q29" s="45" t="str">
        <f t="shared" si="14"/>
        <v/>
      </c>
      <c r="R29" s="44" t="str">
        <f>IF(R21&lt;&gt;"",R21-$D21,"")</f>
        <v/>
      </c>
      <c r="S29" s="45" t="str">
        <f t="shared" si="15"/>
        <v/>
      </c>
    </row>
    <row r="30" spans="2:19" ht="15.75" thickBot="1" x14ac:dyDescent="0.3">
      <c r="B30" s="53"/>
      <c r="C30" s="27">
        <v>5</v>
      </c>
      <c r="D30" s="46" t="str">
        <f>IF(D22&lt;&gt;"",0,"")</f>
        <v/>
      </c>
      <c r="E30" s="47" t="str">
        <f>IF(D30&lt;&gt;"",0,"")</f>
        <v/>
      </c>
      <c r="F30" s="46" t="str">
        <f>IF(F22&lt;&gt;"",F22-$D22,"")</f>
        <v/>
      </c>
      <c r="G30" s="47" t="str">
        <f t="shared" si="9"/>
        <v/>
      </c>
      <c r="H30" s="46" t="str">
        <f>IF(H22&lt;&gt;"",H22-$D22,"")</f>
        <v/>
      </c>
      <c r="I30" s="47" t="str">
        <f t="shared" si="10"/>
        <v/>
      </c>
      <c r="J30" s="46" t="str">
        <f>IF(J22&lt;&gt;"",J22-$D22,"")</f>
        <v/>
      </c>
      <c r="K30" s="47" t="str">
        <f t="shared" si="11"/>
        <v/>
      </c>
      <c r="L30" s="46" t="str">
        <f>IF(L22&lt;&gt;"",L22-$D22,"")</f>
        <v/>
      </c>
      <c r="M30" s="47" t="str">
        <f t="shared" si="12"/>
        <v/>
      </c>
      <c r="N30" s="46" t="str">
        <f>IF(N22&lt;&gt;"",N22-$D22,"")</f>
        <v/>
      </c>
      <c r="O30" s="47" t="str">
        <f t="shared" si="13"/>
        <v/>
      </c>
      <c r="P30" s="46" t="str">
        <f>IF(P22&lt;&gt;"",P22-$D22,"")</f>
        <v/>
      </c>
      <c r="Q30" s="47" t="str">
        <f t="shared" si="14"/>
        <v/>
      </c>
      <c r="R30" s="46" t="str">
        <f>IF(R22&lt;&gt;"",R22-$D22,"")</f>
        <v/>
      </c>
      <c r="S30" s="47" t="str">
        <f t="shared" si="15"/>
        <v/>
      </c>
    </row>
    <row r="32" spans="2:19" hidden="1" x14ac:dyDescent="0.25">
      <c r="C32" s="6" t="s">
        <v>11</v>
      </c>
      <c r="D32" s="7"/>
      <c r="E32" s="7"/>
      <c r="F32" s="7"/>
      <c r="G32" s="7"/>
      <c r="H32" s="7"/>
      <c r="I32" s="7"/>
      <c r="J32" s="8"/>
    </row>
    <row r="33" spans="1:19" hidden="1" x14ac:dyDescent="0.25">
      <c r="C33" s="9" t="s">
        <v>10</v>
      </c>
      <c r="D33" s="10"/>
      <c r="E33" s="11"/>
      <c r="F33" s="12"/>
      <c r="G33" s="10"/>
      <c r="H33" s="10"/>
      <c r="I33" s="13">
        <f>D8-'Calcul dilatation'!C4</f>
        <v>9</v>
      </c>
      <c r="J33" s="14"/>
    </row>
    <row r="34" spans="1:19" hidden="1" x14ac:dyDescent="0.25">
      <c r="C34" s="9" t="s">
        <v>20</v>
      </c>
      <c r="D34" s="10"/>
      <c r="E34" s="10"/>
      <c r="F34" s="12"/>
      <c r="G34" s="10"/>
      <c r="H34" s="10"/>
      <c r="I34" s="11">
        <f>I33*'Calcul dilatation'!C2*'Calcul dilatation'!C3</f>
        <v>8.5049999999999987E-2</v>
      </c>
      <c r="J34" s="15" t="s">
        <v>6</v>
      </c>
    </row>
    <row r="35" spans="1:19" hidden="1" x14ac:dyDescent="0.25">
      <c r="C35" s="9" t="s">
        <v>22</v>
      </c>
      <c r="D35" s="10"/>
      <c r="E35" s="10"/>
      <c r="F35" s="12"/>
      <c r="G35" s="10"/>
      <c r="H35" s="10"/>
      <c r="I35" s="11">
        <f>I34+'Calcul dilatation'!C3</f>
        <v>135.08505</v>
      </c>
      <c r="J35" s="15" t="s">
        <v>6</v>
      </c>
    </row>
    <row r="36" spans="1:19" ht="15.75" hidden="1" thickBot="1" x14ac:dyDescent="0.3">
      <c r="C36" s="28" t="s">
        <v>29</v>
      </c>
      <c r="D36" s="16"/>
      <c r="E36" s="16"/>
      <c r="F36" s="16"/>
      <c r="G36" s="16"/>
      <c r="H36" s="16"/>
      <c r="I36" s="71">
        <f>'Calcul dilatation'!C5</f>
        <v>95</v>
      </c>
      <c r="J36" s="17" t="s">
        <v>6</v>
      </c>
    </row>
    <row r="37" spans="1:19" hidden="1" x14ac:dyDescent="0.25">
      <c r="A37" s="29"/>
      <c r="B37" s="29"/>
      <c r="C37" s="29"/>
      <c r="D37" s="29"/>
      <c r="E37" s="29"/>
      <c r="F37" s="29"/>
      <c r="G37" s="29"/>
      <c r="H37" s="29"/>
      <c r="I37" s="29"/>
      <c r="J37" s="29"/>
      <c r="K37" s="29"/>
      <c r="L37" s="29"/>
      <c r="M37" s="29"/>
      <c r="N37" s="29"/>
      <c r="O37" s="29"/>
      <c r="P37" s="29"/>
      <c r="Q37" s="29"/>
      <c r="R37" s="29"/>
      <c r="S37" s="29"/>
    </row>
    <row r="38" spans="1:19" hidden="1" x14ac:dyDescent="0.25">
      <c r="A38" s="29"/>
      <c r="B38" s="29"/>
      <c r="C38" s="29"/>
      <c r="D38" s="29"/>
      <c r="E38" s="29"/>
      <c r="F38" s="32">
        <f>(I36+F10-10)-((I36+F10-10)*COS(RADIANS((G10-E10)*2)))</f>
        <v>5.8364638367436328E-4</v>
      </c>
      <c r="G38" s="29"/>
      <c r="H38" s="29"/>
      <c r="I38" s="29"/>
      <c r="J38" s="29"/>
      <c r="K38" s="29"/>
      <c r="L38" s="29"/>
      <c r="M38" s="29"/>
      <c r="N38" s="29"/>
      <c r="O38" s="29"/>
      <c r="P38" s="29"/>
      <c r="Q38" s="29"/>
      <c r="R38" s="29"/>
      <c r="S38" s="29"/>
    </row>
    <row r="39" spans="1:19" hidden="1" x14ac:dyDescent="0.25">
      <c r="A39" s="29"/>
      <c r="B39" s="29"/>
      <c r="C39" s="29" t="s">
        <v>24</v>
      </c>
      <c r="D39" s="29"/>
      <c r="E39" s="29"/>
      <c r="F39" s="29"/>
      <c r="G39" s="29"/>
      <c r="H39" s="29"/>
      <c r="I39" s="29"/>
      <c r="J39" s="29"/>
      <c r="K39" s="29"/>
      <c r="L39" s="29"/>
      <c r="M39" s="29"/>
      <c r="N39" s="29"/>
      <c r="O39" s="29"/>
      <c r="P39" s="29"/>
      <c r="Q39" s="29"/>
      <c r="R39" s="29"/>
      <c r="S39" s="29"/>
    </row>
    <row r="40" spans="1:19" hidden="1" x14ac:dyDescent="0.25">
      <c r="A40" s="29"/>
      <c r="B40" s="29"/>
      <c r="C40" s="30"/>
      <c r="D40" s="31">
        <f>IF(D7&lt;&gt;"",D7,"")</f>
        <v>44391</v>
      </c>
      <c r="E40" s="31">
        <f>F7</f>
        <v>44433</v>
      </c>
      <c r="F40" s="31">
        <f>H7</f>
        <v>44456</v>
      </c>
      <c r="G40" s="31">
        <f>J7</f>
        <v>44546</v>
      </c>
      <c r="H40" s="31">
        <f>L7</f>
        <v>44578</v>
      </c>
      <c r="I40" s="31" t="str">
        <f>IF(N7&lt;&gt;"",N7,"")</f>
        <v/>
      </c>
      <c r="J40" s="31" t="str">
        <f>IF(P7&lt;&gt;"",P7,"")</f>
        <v/>
      </c>
      <c r="K40" s="31" t="str">
        <f>IF(R7&lt;&gt;"",R7,"")</f>
        <v/>
      </c>
      <c r="L40" s="31"/>
      <c r="M40" s="31"/>
      <c r="N40" s="31"/>
      <c r="O40" s="31"/>
      <c r="P40" s="30"/>
      <c r="Q40" s="30"/>
      <c r="R40" s="30"/>
      <c r="S40" s="30"/>
    </row>
    <row r="41" spans="1:19" hidden="1" x14ac:dyDescent="0.25">
      <c r="A41" s="29"/>
      <c r="B41" s="29"/>
      <c r="C41" s="29">
        <f>C26</f>
        <v>1</v>
      </c>
      <c r="D41" s="32">
        <f>D26</f>
        <v>0</v>
      </c>
      <c r="E41" s="32">
        <f>F26</f>
        <v>-9.5143181383674502E-2</v>
      </c>
      <c r="F41" s="32">
        <f>H26</f>
        <v>0.51495568649692203</v>
      </c>
      <c r="G41" s="32">
        <f>J26</f>
        <v>-0.77525063061155386</v>
      </c>
      <c r="H41" s="32">
        <f>L26</f>
        <v>0.99610736016995816</v>
      </c>
      <c r="I41" s="32" t="str">
        <f>N26</f>
        <v/>
      </c>
      <c r="J41" s="32" t="str">
        <f>P26</f>
        <v/>
      </c>
      <c r="K41" s="32" t="str">
        <f>R26</f>
        <v/>
      </c>
      <c r="L41" s="29"/>
      <c r="M41" s="29"/>
      <c r="N41" s="29"/>
      <c r="O41" s="29"/>
      <c r="P41" s="29"/>
      <c r="Q41" s="29"/>
      <c r="R41" s="29"/>
      <c r="S41" s="29"/>
    </row>
    <row r="42" spans="1:19" hidden="1" x14ac:dyDescent="0.25">
      <c r="A42" s="29"/>
      <c r="B42" s="29"/>
      <c r="C42" s="29">
        <f t="shared" ref="C42:D44" si="16">C27</f>
        <v>2</v>
      </c>
      <c r="D42" s="32">
        <f t="shared" si="16"/>
        <v>0</v>
      </c>
      <c r="E42" s="32">
        <f t="shared" ref="E42:E45" si="17">F27</f>
        <v>0.40308882807059554</v>
      </c>
      <c r="F42" s="32">
        <f t="shared" ref="F42:F45" si="18">H27</f>
        <v>0.92198855042329164</v>
      </c>
      <c r="G42" s="32">
        <f t="shared" ref="G42:G45" si="19">J27</f>
        <v>1.8296961434118142</v>
      </c>
      <c r="H42" s="32">
        <f t="shared" ref="H42:H45" si="20">L27</f>
        <v>3.7810299081183167</v>
      </c>
      <c r="I42" s="32" t="str">
        <f t="shared" ref="I42:I45" si="21">N27</f>
        <v/>
      </c>
      <c r="J42" s="32" t="str">
        <f t="shared" ref="J42:J45" si="22">P27</f>
        <v/>
      </c>
      <c r="K42" s="32" t="str">
        <f t="shared" ref="K42:K45" si="23">R27</f>
        <v/>
      </c>
      <c r="L42" s="29"/>
      <c r="M42" s="29"/>
      <c r="N42" s="29"/>
      <c r="O42" s="29"/>
      <c r="P42" s="29"/>
      <c r="Q42" s="29"/>
      <c r="R42" s="29"/>
      <c r="S42" s="29"/>
    </row>
    <row r="43" spans="1:19" hidden="1" x14ac:dyDescent="0.25">
      <c r="A43" s="29"/>
      <c r="B43" s="29"/>
      <c r="C43" s="29">
        <f t="shared" si="16"/>
        <v>3</v>
      </c>
      <c r="D43" s="32" t="str">
        <f t="shared" si="16"/>
        <v/>
      </c>
      <c r="E43" s="32" t="str">
        <f t="shared" si="17"/>
        <v/>
      </c>
      <c r="F43" s="32" t="str">
        <f t="shared" si="18"/>
        <v/>
      </c>
      <c r="G43" s="32" t="str">
        <f t="shared" si="19"/>
        <v/>
      </c>
      <c r="H43" s="32" t="str">
        <f t="shared" si="20"/>
        <v/>
      </c>
      <c r="I43" s="32" t="str">
        <f t="shared" si="21"/>
        <v/>
      </c>
      <c r="J43" s="32" t="str">
        <f t="shared" si="22"/>
        <v/>
      </c>
      <c r="K43" s="32" t="str">
        <f t="shared" si="23"/>
        <v/>
      </c>
      <c r="L43" s="29"/>
      <c r="M43" s="29"/>
      <c r="N43" s="29"/>
      <c r="O43" s="29"/>
      <c r="P43" s="29"/>
      <c r="Q43" s="29"/>
      <c r="R43" s="29"/>
      <c r="S43" s="29"/>
    </row>
    <row r="44" spans="1:19" hidden="1" x14ac:dyDescent="0.25">
      <c r="A44" s="29"/>
      <c r="B44" s="29"/>
      <c r="C44" s="29">
        <f t="shared" si="16"/>
        <v>4</v>
      </c>
      <c r="D44" s="32" t="str">
        <f t="shared" si="16"/>
        <v/>
      </c>
      <c r="E44" s="32" t="str">
        <f t="shared" si="17"/>
        <v/>
      </c>
      <c r="F44" s="32" t="str">
        <f t="shared" si="18"/>
        <v/>
      </c>
      <c r="G44" s="32" t="str">
        <f t="shared" si="19"/>
        <v/>
      </c>
      <c r="H44" s="32" t="str">
        <f t="shared" si="20"/>
        <v/>
      </c>
      <c r="I44" s="32" t="str">
        <f t="shared" si="21"/>
        <v/>
      </c>
      <c r="J44" s="32" t="str">
        <f t="shared" si="22"/>
        <v/>
      </c>
      <c r="K44" s="32" t="str">
        <f t="shared" si="23"/>
        <v/>
      </c>
      <c r="L44" s="29"/>
      <c r="M44" s="29"/>
      <c r="N44" s="29"/>
      <c r="O44" s="29"/>
      <c r="P44" s="29"/>
      <c r="Q44" s="29"/>
      <c r="R44" s="29"/>
      <c r="S44" s="29"/>
    </row>
    <row r="45" spans="1:19" hidden="1" x14ac:dyDescent="0.25">
      <c r="A45" s="29"/>
      <c r="B45" s="29"/>
      <c r="C45" s="29">
        <f>C30</f>
        <v>5</v>
      </c>
      <c r="D45" s="32" t="str">
        <f t="shared" ref="D45" si="24">D30</f>
        <v/>
      </c>
      <c r="E45" s="32" t="str">
        <f t="shared" si="17"/>
        <v/>
      </c>
      <c r="F45" s="32" t="str">
        <f t="shared" si="18"/>
        <v/>
      </c>
      <c r="G45" s="32" t="str">
        <f t="shared" si="19"/>
        <v/>
      </c>
      <c r="H45" s="32" t="str">
        <f t="shared" si="20"/>
        <v/>
      </c>
      <c r="I45" s="32" t="str">
        <f t="shared" si="21"/>
        <v/>
      </c>
      <c r="J45" s="32" t="str">
        <f t="shared" si="22"/>
        <v/>
      </c>
      <c r="K45" s="32" t="str">
        <f t="shared" si="23"/>
        <v/>
      </c>
      <c r="L45" s="29"/>
      <c r="M45" s="29"/>
      <c r="N45" s="29"/>
      <c r="O45" s="29"/>
      <c r="P45" s="29"/>
      <c r="Q45" s="29"/>
      <c r="R45" s="29"/>
      <c r="S45" s="29"/>
    </row>
    <row r="46" spans="1:19" hidden="1" x14ac:dyDescent="0.25">
      <c r="A46" s="29"/>
      <c r="B46" s="29"/>
      <c r="C46" s="29"/>
      <c r="D46" s="29"/>
      <c r="E46" s="29"/>
      <c r="F46" s="29"/>
      <c r="G46" s="29"/>
      <c r="H46" s="29"/>
      <c r="I46" s="29"/>
      <c r="J46" s="29"/>
      <c r="K46" s="29"/>
      <c r="L46" s="29"/>
      <c r="M46" s="29"/>
      <c r="N46" s="29"/>
      <c r="O46" s="29"/>
      <c r="P46" s="29"/>
      <c r="Q46" s="29"/>
      <c r="R46" s="29"/>
      <c r="S46" s="29"/>
    </row>
    <row r="47" spans="1:19" hidden="1" x14ac:dyDescent="0.25">
      <c r="A47" s="29"/>
      <c r="B47" s="29"/>
      <c r="C47" s="29"/>
      <c r="D47" s="29"/>
      <c r="E47" s="29"/>
      <c r="F47" s="29"/>
      <c r="G47" s="29"/>
      <c r="H47" s="29"/>
      <c r="I47" s="29"/>
      <c r="J47" s="29"/>
      <c r="K47" s="29"/>
      <c r="L47" s="29"/>
      <c r="M47" s="29"/>
      <c r="N47" s="29"/>
      <c r="O47" s="29"/>
      <c r="P47" s="29"/>
      <c r="Q47" s="29"/>
      <c r="R47" s="29"/>
      <c r="S47" s="29"/>
    </row>
    <row r="48" spans="1:19" hidden="1" x14ac:dyDescent="0.25">
      <c r="A48" s="29"/>
      <c r="B48" s="29"/>
      <c r="C48" s="29" t="s">
        <v>25</v>
      </c>
      <c r="D48" s="31">
        <f>IF(D7&lt;&gt;"",D7,"")</f>
        <v>44391</v>
      </c>
      <c r="E48" s="31">
        <f>F7</f>
        <v>44433</v>
      </c>
      <c r="F48" s="31">
        <f>H7</f>
        <v>44456</v>
      </c>
      <c r="G48" s="31">
        <f>J7</f>
        <v>44546</v>
      </c>
      <c r="H48" s="31">
        <f>L7</f>
        <v>44578</v>
      </c>
      <c r="I48" s="31" t="str">
        <f>IF(N7&lt;&gt;"",N7,"")</f>
        <v/>
      </c>
      <c r="J48" s="31" t="str">
        <f>IF(P7&lt;&gt;"",P7,"")</f>
        <v/>
      </c>
      <c r="K48" s="31" t="str">
        <f>IF(R7&lt;&gt;"",R7,"")</f>
        <v/>
      </c>
      <c r="L48" s="31"/>
      <c r="M48" s="29"/>
      <c r="N48" s="29"/>
      <c r="O48" s="29"/>
      <c r="P48" s="29"/>
      <c r="Q48" s="29"/>
      <c r="R48" s="29"/>
      <c r="S48" s="29"/>
    </row>
    <row r="49" spans="1:19" hidden="1" x14ac:dyDescent="0.25">
      <c r="A49" s="29"/>
      <c r="B49" s="29"/>
      <c r="C49" s="29">
        <f>C41</f>
        <v>1</v>
      </c>
      <c r="D49" s="32">
        <f>E26</f>
        <v>0</v>
      </c>
      <c r="E49" s="32">
        <f>G26</f>
        <v>0.33440440557843826</v>
      </c>
      <c r="F49" s="32">
        <f>I26</f>
        <v>1.6824119805541307</v>
      </c>
      <c r="G49" s="32">
        <f>K26</f>
        <v>0</v>
      </c>
      <c r="H49" s="32">
        <f>M26</f>
        <v>1.6928834244165005</v>
      </c>
      <c r="I49" s="32" t="str">
        <f>O26</f>
        <v/>
      </c>
      <c r="J49" s="32" t="str">
        <f>Q26</f>
        <v/>
      </c>
      <c r="K49" s="32" t="str">
        <f>S26</f>
        <v/>
      </c>
      <c r="L49" s="29"/>
      <c r="M49" s="29"/>
      <c r="N49" s="29"/>
      <c r="O49" s="29"/>
      <c r="P49" s="29"/>
      <c r="Q49" s="29"/>
      <c r="R49" s="29"/>
      <c r="S49" s="29"/>
    </row>
    <row r="50" spans="1:19" hidden="1" x14ac:dyDescent="0.25">
      <c r="A50" s="29"/>
      <c r="B50" s="29"/>
      <c r="C50" s="29">
        <f t="shared" ref="C50:C53" si="25">C42</f>
        <v>2</v>
      </c>
      <c r="D50" s="32">
        <f t="shared" ref="D50:D53" si="26">E27</f>
        <v>0</v>
      </c>
      <c r="E50" s="32">
        <f t="shared" ref="E50:E53" si="27">G27</f>
        <v>0.67369161875329941</v>
      </c>
      <c r="F50" s="32">
        <f t="shared" ref="F50:F53" si="28">I27</f>
        <v>1.3543314928971106</v>
      </c>
      <c r="G50" s="32">
        <f t="shared" ref="G50:G53" si="29">K27</f>
        <v>0</v>
      </c>
      <c r="H50" s="32">
        <f t="shared" ref="H50:H53" si="30">M27</f>
        <v>2.4432178152653252</v>
      </c>
      <c r="I50" s="32" t="str">
        <f t="shared" ref="I50:I53" si="31">O27</f>
        <v/>
      </c>
      <c r="J50" s="32" t="str">
        <f t="shared" ref="J50:J53" si="32">Q27</f>
        <v/>
      </c>
      <c r="K50" s="32" t="str">
        <f t="shared" ref="K50:K53" si="33">S27</f>
        <v/>
      </c>
      <c r="L50" s="29"/>
      <c r="M50" s="29"/>
      <c r="N50" s="29"/>
      <c r="O50" s="29"/>
      <c r="P50" s="29"/>
      <c r="Q50" s="29"/>
      <c r="R50" s="29"/>
      <c r="S50" s="29"/>
    </row>
    <row r="51" spans="1:19" hidden="1" x14ac:dyDescent="0.25">
      <c r="A51" s="29"/>
      <c r="B51" s="29"/>
      <c r="C51" s="29">
        <f t="shared" si="25"/>
        <v>3</v>
      </c>
      <c r="D51" s="32" t="str">
        <f t="shared" si="26"/>
        <v/>
      </c>
      <c r="E51" s="32" t="str">
        <f t="shared" si="27"/>
        <v/>
      </c>
      <c r="F51" s="32" t="str">
        <f t="shared" si="28"/>
        <v/>
      </c>
      <c r="G51" s="32" t="str">
        <f t="shared" si="29"/>
        <v/>
      </c>
      <c r="H51" s="32" t="str">
        <f t="shared" si="30"/>
        <v/>
      </c>
      <c r="I51" s="32" t="str">
        <f t="shared" si="31"/>
        <v/>
      </c>
      <c r="J51" s="32" t="str">
        <f t="shared" si="32"/>
        <v/>
      </c>
      <c r="K51" s="32" t="str">
        <f t="shared" si="33"/>
        <v/>
      </c>
      <c r="L51" s="29"/>
      <c r="M51" s="29"/>
      <c r="N51" s="29"/>
      <c r="O51" s="29"/>
      <c r="P51" s="29"/>
      <c r="Q51" s="29"/>
      <c r="R51" s="29"/>
      <c r="S51" s="29"/>
    </row>
    <row r="52" spans="1:19" hidden="1" x14ac:dyDescent="0.25">
      <c r="A52" s="29"/>
      <c r="B52" s="29"/>
      <c r="C52" s="29">
        <f t="shared" si="25"/>
        <v>4</v>
      </c>
      <c r="D52" s="32" t="str">
        <f t="shared" si="26"/>
        <v/>
      </c>
      <c r="E52" s="32" t="str">
        <f t="shared" si="27"/>
        <v/>
      </c>
      <c r="F52" s="32" t="str">
        <f t="shared" si="28"/>
        <v/>
      </c>
      <c r="G52" s="32" t="str">
        <f t="shared" si="29"/>
        <v/>
      </c>
      <c r="H52" s="32" t="str">
        <f t="shared" si="30"/>
        <v/>
      </c>
      <c r="I52" s="32" t="str">
        <f t="shared" si="31"/>
        <v/>
      </c>
      <c r="J52" s="32" t="str">
        <f t="shared" si="32"/>
        <v/>
      </c>
      <c r="K52" s="32" t="str">
        <f t="shared" si="33"/>
        <v/>
      </c>
      <c r="L52" s="29"/>
      <c r="M52" s="29"/>
      <c r="N52" s="29"/>
      <c r="O52" s="29"/>
      <c r="P52" s="29"/>
      <c r="Q52" s="29"/>
      <c r="R52" s="29"/>
      <c r="S52" s="29"/>
    </row>
    <row r="53" spans="1:19" hidden="1" x14ac:dyDescent="0.25">
      <c r="A53" s="29"/>
      <c r="B53" s="29"/>
      <c r="C53" s="29">
        <f t="shared" si="25"/>
        <v>5</v>
      </c>
      <c r="D53" s="32" t="str">
        <f t="shared" si="26"/>
        <v/>
      </c>
      <c r="E53" s="32" t="str">
        <f t="shared" si="27"/>
        <v/>
      </c>
      <c r="F53" s="32" t="str">
        <f t="shared" si="28"/>
        <v/>
      </c>
      <c r="G53" s="32" t="str">
        <f t="shared" si="29"/>
        <v/>
      </c>
      <c r="H53" s="32" t="str">
        <f t="shared" si="30"/>
        <v/>
      </c>
      <c r="I53" s="32" t="str">
        <f t="shared" si="31"/>
        <v/>
      </c>
      <c r="J53" s="32" t="str">
        <f t="shared" si="32"/>
        <v/>
      </c>
      <c r="K53" s="32" t="str">
        <f t="shared" si="33"/>
        <v/>
      </c>
      <c r="L53" s="29"/>
      <c r="M53" s="29"/>
      <c r="N53" s="29"/>
      <c r="O53" s="29"/>
      <c r="P53" s="29"/>
      <c r="Q53" s="29"/>
      <c r="R53" s="29"/>
      <c r="S53" s="29"/>
    </row>
    <row r="54" spans="1:19" x14ac:dyDescent="0.25">
      <c r="A54" s="29"/>
      <c r="B54" s="29"/>
      <c r="C54" s="29"/>
      <c r="D54" s="29"/>
      <c r="E54" s="29"/>
      <c r="F54" s="29"/>
      <c r="G54" s="29"/>
      <c r="H54" s="29"/>
      <c r="I54" s="29"/>
      <c r="J54" s="29"/>
      <c r="K54" s="29"/>
      <c r="L54" s="29"/>
      <c r="M54" s="29"/>
      <c r="N54" s="29"/>
      <c r="O54" s="29"/>
      <c r="P54" s="29"/>
      <c r="Q54" s="29"/>
      <c r="R54" s="29"/>
      <c r="S54" s="29"/>
    </row>
    <row r="55" spans="1:19" x14ac:dyDescent="0.25">
      <c r="A55" s="29"/>
      <c r="B55" s="29"/>
      <c r="C55" s="29"/>
      <c r="D55" s="29"/>
      <c r="E55" s="29"/>
      <c r="F55" s="29"/>
      <c r="G55" s="29"/>
      <c r="H55" s="29"/>
      <c r="I55" s="29"/>
      <c r="J55" s="29"/>
      <c r="K55" s="29"/>
      <c r="L55" s="29"/>
      <c r="M55" s="29"/>
      <c r="N55" s="29"/>
      <c r="O55" s="29"/>
      <c r="P55" s="29"/>
      <c r="Q55" s="29"/>
      <c r="R55" s="29"/>
      <c r="S55" s="29"/>
    </row>
    <row r="56" spans="1:19" x14ac:dyDescent="0.25">
      <c r="A56" s="29"/>
      <c r="B56" s="29"/>
      <c r="C56" s="29"/>
      <c r="D56" s="29"/>
      <c r="E56" s="29"/>
      <c r="F56" s="29"/>
      <c r="G56" s="29"/>
      <c r="H56" s="29"/>
      <c r="I56" s="29"/>
      <c r="J56" s="29"/>
      <c r="K56" s="29"/>
      <c r="L56" s="29"/>
      <c r="M56" s="29"/>
      <c r="N56" s="29"/>
      <c r="O56" s="29"/>
      <c r="P56" s="29"/>
      <c r="Q56" s="29"/>
      <c r="R56" s="29"/>
      <c r="S56" s="29"/>
    </row>
  </sheetData>
  <mergeCells count="31">
    <mergeCell ref="B16:S16"/>
    <mergeCell ref="B18:B22"/>
    <mergeCell ref="B2:E2"/>
    <mergeCell ref="F2:Z2"/>
    <mergeCell ref="B4:E4"/>
    <mergeCell ref="F4:Z4"/>
    <mergeCell ref="B6:S6"/>
    <mergeCell ref="B7:C7"/>
    <mergeCell ref="B9:C9"/>
    <mergeCell ref="D7:E7"/>
    <mergeCell ref="D8:E8"/>
    <mergeCell ref="F7:G7"/>
    <mergeCell ref="F8:G8"/>
    <mergeCell ref="H7:I7"/>
    <mergeCell ref="B17:C17"/>
    <mergeCell ref="B24:S24"/>
    <mergeCell ref="B25:C25"/>
    <mergeCell ref="B26:B30"/>
    <mergeCell ref="N7:O7"/>
    <mergeCell ref="N8:O8"/>
    <mergeCell ref="P7:Q7"/>
    <mergeCell ref="P8:Q8"/>
    <mergeCell ref="R7:S7"/>
    <mergeCell ref="R8:S8"/>
    <mergeCell ref="H8:I8"/>
    <mergeCell ref="J7:K7"/>
    <mergeCell ref="J8:K8"/>
    <mergeCell ref="L7:M7"/>
    <mergeCell ref="L8:M8"/>
    <mergeCell ref="B8:C8"/>
    <mergeCell ref="B10:B14"/>
  </mergeCells>
  <pageMargins left="0.7" right="0.7" top="0.75" bottom="0.75" header="0.3" footer="0.3"/>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0291-E4F6-4B47-8C2B-7035E614EE71}">
  <dimension ref="A1:D10"/>
  <sheetViews>
    <sheetView workbookViewId="0">
      <selection activeCell="C6" sqref="C6"/>
    </sheetView>
  </sheetViews>
  <sheetFormatPr baseColWidth="10" defaultRowHeight="15" x14ac:dyDescent="0.25"/>
  <cols>
    <col min="2" max="2" width="53.140625" bestFit="1" customWidth="1"/>
  </cols>
  <sheetData>
    <row r="1" spans="1:4" x14ac:dyDescent="0.25">
      <c r="A1" s="2"/>
      <c r="B1" s="2"/>
      <c r="C1" s="2"/>
      <c r="D1" s="2"/>
    </row>
    <row r="2" spans="1:4" x14ac:dyDescent="0.25">
      <c r="A2" s="2"/>
      <c r="B2" s="1" t="s">
        <v>18</v>
      </c>
      <c r="C2" s="2">
        <v>6.9999999999999994E-5</v>
      </c>
      <c r="D2" s="2" t="s">
        <v>7</v>
      </c>
    </row>
    <row r="3" spans="1:4" x14ac:dyDescent="0.25">
      <c r="A3" s="2"/>
      <c r="B3" s="2" t="s">
        <v>21</v>
      </c>
      <c r="C3" s="2">
        <v>135</v>
      </c>
      <c r="D3" s="2" t="s">
        <v>6</v>
      </c>
    </row>
    <row r="4" spans="1:4" x14ac:dyDescent="0.25">
      <c r="A4" s="2"/>
      <c r="B4" s="5" t="s">
        <v>8</v>
      </c>
      <c r="C4" s="5">
        <v>20</v>
      </c>
      <c r="D4" s="5" t="s">
        <v>9</v>
      </c>
    </row>
    <row r="5" spans="1:4" x14ac:dyDescent="0.25">
      <c r="A5" s="2"/>
      <c r="B5" s="2" t="s">
        <v>19</v>
      </c>
      <c r="C5" s="2">
        <v>95</v>
      </c>
      <c r="D5" s="2" t="s">
        <v>6</v>
      </c>
    </row>
    <row r="6" spans="1:4" x14ac:dyDescent="0.25">
      <c r="A6" s="2"/>
      <c r="B6" s="2"/>
      <c r="C6" s="2"/>
      <c r="D6" s="2"/>
    </row>
    <row r="7" spans="1:4" x14ac:dyDescent="0.25">
      <c r="A7" s="2"/>
      <c r="B7" s="2"/>
      <c r="C7" s="2"/>
      <c r="D7" s="2"/>
    </row>
    <row r="8" spans="1:4" x14ac:dyDescent="0.25">
      <c r="A8" s="2"/>
      <c r="B8" s="2"/>
      <c r="C8" s="2"/>
      <c r="D8" s="2"/>
    </row>
    <row r="9" spans="1:4" x14ac:dyDescent="0.25">
      <c r="A9" s="2"/>
      <c r="B9" s="2"/>
      <c r="C9" s="2"/>
      <c r="D9" s="2"/>
    </row>
    <row r="10" spans="1:4" x14ac:dyDescent="0.25">
      <c r="A10" s="2"/>
      <c r="B10" s="2"/>
      <c r="C10" s="2"/>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Mode d'emploi</vt:lpstr>
      <vt:lpstr>G6</vt:lpstr>
      <vt:lpstr>G6 (exemple)</vt:lpstr>
      <vt:lpstr>Calcul dilatation</vt:lpstr>
      <vt:lpstr>'G6'!Zone_d_impression</vt:lpstr>
      <vt:lpstr>'G6 (exemple)'!Zone_d_impression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dc:creator>
  <cp:lastModifiedBy>pierr</cp:lastModifiedBy>
  <cp:lastPrinted>2022-06-21T14:30:56Z</cp:lastPrinted>
  <dcterms:created xsi:type="dcterms:W3CDTF">2022-04-22T14:35:31Z</dcterms:created>
  <dcterms:modified xsi:type="dcterms:W3CDTF">2022-06-22T16:47:38Z</dcterms:modified>
</cp:coreProperties>
</file>